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11-18 лет" sheetId="1" r:id="rId1"/>
    <sheet name="Лист1" sheetId="2" r:id="rId2"/>
  </sheets>
  <definedNames>
    <definedName name="_xlnm.Print_Area" localSheetId="0">'11-18 лет'!$B$1:$AA$463</definedName>
  </definedNames>
  <calcPr fullCalcOnLoad="1"/>
</workbook>
</file>

<file path=xl/sharedStrings.xml><?xml version="1.0" encoding="utf-8"?>
<sst xmlns="http://schemas.openxmlformats.org/spreadsheetml/2006/main" count="888" uniqueCount="277">
  <si>
    <t>№ рец. Сборника</t>
  </si>
  <si>
    <t>Прием пищи, наименование блюда</t>
  </si>
  <si>
    <t>Витамины, мг.</t>
  </si>
  <si>
    <t>В1</t>
  </si>
  <si>
    <t>С</t>
  </si>
  <si>
    <t>Са</t>
  </si>
  <si>
    <t>Fe</t>
  </si>
  <si>
    <t>Б</t>
  </si>
  <si>
    <t>Ж</t>
  </si>
  <si>
    <t>У</t>
  </si>
  <si>
    <t>Завтрак</t>
  </si>
  <si>
    <t>200/5</t>
  </si>
  <si>
    <t>Обед</t>
  </si>
  <si>
    <t>250/5</t>
  </si>
  <si>
    <t>Макаронные изделия отварные</t>
  </si>
  <si>
    <t>200</t>
  </si>
  <si>
    <t>Чай с сахаром</t>
  </si>
  <si>
    <t>Неделя первая  День второй</t>
  </si>
  <si>
    <t>Неделя первая  День третий</t>
  </si>
  <si>
    <t>Неделя первая День четвертый</t>
  </si>
  <si>
    <t>Неделя первая День пятый</t>
  </si>
  <si>
    <t>Итого за день</t>
  </si>
  <si>
    <t>250/20</t>
  </si>
  <si>
    <t xml:space="preserve">                                                                                                   Обед</t>
  </si>
  <si>
    <t>Хлеб пшеничный обогащенный "Валетек 8"</t>
  </si>
  <si>
    <t xml:space="preserve">                                                                                 Завтрак</t>
  </si>
  <si>
    <t xml:space="preserve">                                                                    Обед</t>
  </si>
  <si>
    <t xml:space="preserve">                                                                     Завтрак</t>
  </si>
  <si>
    <t xml:space="preserve">                                                                       Обед</t>
  </si>
  <si>
    <t>Рассольник "Ленинградский" со сметаной</t>
  </si>
  <si>
    <t>ПР</t>
  </si>
  <si>
    <t>Суп картофельный с бобовыми</t>
  </si>
  <si>
    <t xml:space="preserve">Итого за неделю </t>
  </si>
  <si>
    <t>Итого завтрак</t>
  </si>
  <si>
    <t>Итого обед</t>
  </si>
  <si>
    <t>40</t>
  </si>
  <si>
    <t>Итого  завтрак</t>
  </si>
  <si>
    <t>Масса порции.гр</t>
  </si>
  <si>
    <t>Пищевые вещества.гр</t>
  </si>
  <si>
    <t>Энергетическая ценность.ккал.</t>
  </si>
  <si>
    <t>А</t>
  </si>
  <si>
    <t>Е</t>
  </si>
  <si>
    <t>Минеральные вещества, мг.</t>
  </si>
  <si>
    <t>Р</t>
  </si>
  <si>
    <t>Мg</t>
  </si>
  <si>
    <t xml:space="preserve">Итого за день </t>
  </si>
  <si>
    <t>Батон йодированный</t>
  </si>
  <si>
    <t>Неделя первая День первый</t>
  </si>
  <si>
    <t>Неделя вторая  День  второй</t>
  </si>
  <si>
    <t xml:space="preserve">Неделя вторая      День  третий  </t>
  </si>
  <si>
    <t>Рис припущенный</t>
  </si>
  <si>
    <t>Неделя вторая   День пятый</t>
  </si>
  <si>
    <t xml:space="preserve">                                                                        Неделя вторая    День четвертый</t>
  </si>
  <si>
    <t>Неделя вторая   День первый</t>
  </si>
  <si>
    <t>Суп из сборных овощей с зеленым горошком,со сметаной</t>
  </si>
  <si>
    <t>Утверждаю:</t>
  </si>
  <si>
    <t>Директор  ООО</t>
  </si>
  <si>
    <t xml:space="preserve">Сосиски отварные </t>
  </si>
  <si>
    <t>с</t>
  </si>
  <si>
    <t>исп</t>
  </si>
  <si>
    <t>сд</t>
  </si>
  <si>
    <t>пр</t>
  </si>
  <si>
    <t xml:space="preserve">Какао  с молоком </t>
  </si>
  <si>
    <t xml:space="preserve">                                                                           </t>
  </si>
  <si>
    <t>СОГЛАСОВАНО:</t>
  </si>
  <si>
    <t>200/10</t>
  </si>
  <si>
    <t>180/20</t>
  </si>
  <si>
    <t>Компот из сухофруктов с витамином С</t>
  </si>
  <si>
    <t>Рыба тушеная с овощами</t>
  </si>
  <si>
    <t>Каша молочная пшенная с маслом</t>
  </si>
  <si>
    <t>Масло сливочное</t>
  </si>
  <si>
    <t>10</t>
  </si>
  <si>
    <t>Запеканка творожно-рисовая со сгущенным молоком</t>
  </si>
  <si>
    <t>Суп-пюре картофельный  с гренками</t>
  </si>
  <si>
    <t>Котлета рубленная из курицы</t>
  </si>
  <si>
    <t>Каша молочная "Ассорти" с маслом</t>
  </si>
  <si>
    <t>Кофейный напиток на молоке</t>
  </si>
  <si>
    <t>Омлет натуральный с маслом</t>
  </si>
  <si>
    <t>Кисель плодово-ягодный</t>
  </si>
  <si>
    <t xml:space="preserve">Масло сливочное порционное </t>
  </si>
  <si>
    <t xml:space="preserve">Сыр твердый порционный </t>
  </si>
  <si>
    <t>15</t>
  </si>
  <si>
    <t xml:space="preserve">Каша манная молочная с маслом </t>
  </si>
  <si>
    <t xml:space="preserve">Яйцо отварное </t>
  </si>
  <si>
    <t xml:space="preserve">Чай с сахаром с лимоном </t>
  </si>
  <si>
    <t xml:space="preserve">Кофейный напиток с молоком </t>
  </si>
  <si>
    <t xml:space="preserve">Суп картофельный с рисовой крупой </t>
  </si>
  <si>
    <t xml:space="preserve">Макаронные изделия отварные </t>
  </si>
  <si>
    <t>150/5</t>
  </si>
  <si>
    <t xml:space="preserve">Напиток из шиповника </t>
  </si>
  <si>
    <t xml:space="preserve">Хлеб  ржаной </t>
  </si>
  <si>
    <t xml:space="preserve">Каша гречневая вязкая  </t>
  </si>
  <si>
    <t xml:space="preserve">Напиток из шиповника 2вар </t>
  </si>
  <si>
    <t>9,52</t>
  </si>
  <si>
    <t>14,93/1,77</t>
  </si>
  <si>
    <t>70/20</t>
  </si>
  <si>
    <t>29,12/0,45</t>
  </si>
  <si>
    <t>7,62/1,47</t>
  </si>
  <si>
    <t>Жаркое по-домашнему курица (50\150)</t>
  </si>
  <si>
    <t>80/50</t>
  </si>
  <si>
    <t>64,26</t>
  </si>
  <si>
    <t>Неделя третья  День  второй</t>
  </si>
  <si>
    <t xml:space="preserve">Неделя третья      День  третий  </t>
  </si>
  <si>
    <t xml:space="preserve">                                                                        Неделя третья    День четвертый</t>
  </si>
  <si>
    <t>Неделя третья   День пятый</t>
  </si>
  <si>
    <t xml:space="preserve">Картофельное пюре </t>
  </si>
  <si>
    <t xml:space="preserve">Кура отварная </t>
  </si>
  <si>
    <t>80</t>
  </si>
  <si>
    <t xml:space="preserve">Суп-лапша </t>
  </si>
  <si>
    <t xml:space="preserve">Суп -пюре из картофеля с гренками </t>
  </si>
  <si>
    <t>Чай с молоком "Детский "</t>
  </si>
  <si>
    <t>Каша молочная "Дружба " с маслом</t>
  </si>
  <si>
    <t>"Комбинат общественного питания ""</t>
  </si>
  <si>
    <t xml:space="preserve">______________А.Н.Гончаров </t>
  </si>
  <si>
    <t xml:space="preserve">Итого за 2 неделю </t>
  </si>
  <si>
    <t xml:space="preserve">Итого за 1 неделю </t>
  </si>
  <si>
    <t>Компот из кураги с вит С</t>
  </si>
  <si>
    <t xml:space="preserve">Кисель плодово-ягодный с вит С </t>
  </si>
  <si>
    <t>Каша молочная овсяная "Геркулес " с маслом</t>
  </si>
  <si>
    <t>4,8/12,88</t>
  </si>
  <si>
    <t>9,6</t>
  </si>
  <si>
    <t>52,00</t>
  </si>
  <si>
    <t>12,8</t>
  </si>
  <si>
    <t>31,06</t>
  </si>
  <si>
    <t>4,8/10,56</t>
  </si>
  <si>
    <t>32,63/4,8</t>
  </si>
  <si>
    <t>78,0</t>
  </si>
  <si>
    <t>78,00</t>
  </si>
  <si>
    <t>130,00</t>
  </si>
  <si>
    <t>2,73</t>
  </si>
  <si>
    <t>2,3</t>
  </si>
  <si>
    <t>2,06</t>
  </si>
  <si>
    <t>6,0</t>
  </si>
  <si>
    <t>4,0</t>
  </si>
  <si>
    <t>8,0</t>
  </si>
  <si>
    <t>19,41</t>
  </si>
  <si>
    <t>6</t>
  </si>
  <si>
    <t>32,94</t>
  </si>
  <si>
    <t>49,42</t>
  </si>
  <si>
    <t>82,36</t>
  </si>
  <si>
    <t xml:space="preserve">Маринад овощной </t>
  </si>
  <si>
    <t>4,15</t>
  </si>
  <si>
    <t>10,24</t>
  </si>
  <si>
    <t>2,98</t>
  </si>
  <si>
    <t>1,47/10,30</t>
  </si>
  <si>
    <t>0,45/33,13</t>
  </si>
  <si>
    <t>1,47/14,72</t>
  </si>
  <si>
    <t>4,8/11,64</t>
  </si>
  <si>
    <t>2,61</t>
  </si>
  <si>
    <t>21,03</t>
  </si>
  <si>
    <t>1,47/9,32</t>
  </si>
  <si>
    <t>28,62/4,8</t>
  </si>
  <si>
    <t>35,45/0,45</t>
  </si>
  <si>
    <t>1,47/12,47</t>
  </si>
  <si>
    <t>4,8/15,76</t>
  </si>
  <si>
    <t>33,13/0,45</t>
  </si>
  <si>
    <t>1,47/10,44</t>
  </si>
  <si>
    <t>2,81/18,19</t>
  </si>
  <si>
    <t>1,47/11,84</t>
  </si>
  <si>
    <t>(13,83)40,11/0,68</t>
  </si>
  <si>
    <t>22</t>
  </si>
  <si>
    <t>23</t>
  </si>
  <si>
    <t>х/к</t>
  </si>
  <si>
    <t>337</t>
  </si>
  <si>
    <t>Котлета рыбная с соусом</t>
  </si>
  <si>
    <t>20</t>
  </si>
  <si>
    <t>Каша вязкая гречневая на цельном молоке с маслом</t>
  </si>
  <si>
    <t>692</t>
  </si>
  <si>
    <t>Запеканка картофельная с мясом</t>
  </si>
  <si>
    <t>Инженер-технолог                                А.И.Сухорукова</t>
  </si>
  <si>
    <t>Зеленый горошек консервированный</t>
  </si>
  <si>
    <t xml:space="preserve">Щи с капустой с картофелем со сметаной  </t>
  </si>
  <si>
    <t xml:space="preserve">Какао на цельном молоке </t>
  </si>
  <si>
    <t>Кукуруза консервированная овощная добавка</t>
  </si>
  <si>
    <t>30</t>
  </si>
  <si>
    <t>Птица тушоная с соусом</t>
  </si>
  <si>
    <t xml:space="preserve">Чай с лимоном </t>
  </si>
  <si>
    <t xml:space="preserve">Итого за 4 неделю </t>
  </si>
  <si>
    <t xml:space="preserve">Итого за 3 неделю </t>
  </si>
  <si>
    <t xml:space="preserve">Итого средняя за 4 недели </t>
  </si>
  <si>
    <t>"__"______2020г.</t>
  </si>
  <si>
    <t xml:space="preserve">                                                         Примерное  четырех недельное   меню</t>
  </si>
  <si>
    <t>Салат из свеклы с яблоком</t>
  </si>
  <si>
    <t>ттк</t>
  </si>
  <si>
    <t>ттк369</t>
  </si>
  <si>
    <t xml:space="preserve">Бутерброд с повидлом </t>
  </si>
  <si>
    <t>30/20</t>
  </si>
  <si>
    <t xml:space="preserve">Рагу из овощей </t>
  </si>
  <si>
    <t>Колбаса отварная</t>
  </si>
  <si>
    <t>Каша молочная манная с маслом</t>
  </si>
  <si>
    <t xml:space="preserve">Ежики традиционные с соусом </t>
  </si>
  <si>
    <t>Каша вязкая ячневая на цельном молоке с маслом</t>
  </si>
  <si>
    <t>Суп крестьянский с крупой со сметаной</t>
  </si>
  <si>
    <t>Свекла с растительным маслом</t>
  </si>
  <si>
    <t xml:space="preserve">Запеканка морковная " Румяные щечки" со сгущеным молоком </t>
  </si>
  <si>
    <t xml:space="preserve">                                                                                Завтрак</t>
  </si>
  <si>
    <t>Салат из свежей капусты с кукурузой</t>
  </si>
  <si>
    <t>273</t>
  </si>
  <si>
    <t xml:space="preserve">Рис припущенный </t>
  </si>
  <si>
    <t>Неделя третья  День первый</t>
  </si>
  <si>
    <t>Неделя третья   День второй</t>
  </si>
  <si>
    <t>Неделя третья  День третий</t>
  </si>
  <si>
    <t>Неделя третья  День четвертый</t>
  </si>
  <si>
    <t>Неделя третья  День пятый</t>
  </si>
  <si>
    <t>Неделя четвертая   День первый</t>
  </si>
  <si>
    <t>Неделя четвертая  День  второй</t>
  </si>
  <si>
    <t xml:space="preserve">Неделя четвертая     День  третий  </t>
  </si>
  <si>
    <t xml:space="preserve">                                                                        Неделя четвертая    День четвертый</t>
  </si>
  <si>
    <t>Неделя четвертая   День пятый</t>
  </si>
  <si>
    <t xml:space="preserve">Каша ячневая вязкая </t>
  </si>
  <si>
    <t>Салат из белокочанной капусты с морковью</t>
  </si>
  <si>
    <t>Тефтели мясные с соусом</t>
  </si>
  <si>
    <t>693</t>
  </si>
  <si>
    <t>Каша вязкая кукурузная  на цельном молоке с маслом</t>
  </si>
  <si>
    <t xml:space="preserve">Макаронные изделия запеченные  с сыром </t>
  </si>
  <si>
    <t>628</t>
  </si>
  <si>
    <t>Морковь с изюмом</t>
  </si>
  <si>
    <t xml:space="preserve">Биточки обеденные с соусом  </t>
  </si>
  <si>
    <t>Каша вязкая пшенная на  молоке с маслом</t>
  </si>
  <si>
    <t>Борщ  с капустой, с картофелем со сметаной</t>
  </si>
  <si>
    <t>ттк2</t>
  </si>
  <si>
    <t>ттк9</t>
  </si>
  <si>
    <t xml:space="preserve">Суп фасолевый </t>
  </si>
  <si>
    <t>Жаркое по - домашнему с говядиной</t>
  </si>
  <si>
    <t>ттк6</t>
  </si>
  <si>
    <t>Суп " Волна " со сметаной</t>
  </si>
  <si>
    <t>Суп - лапша с курицей</t>
  </si>
  <si>
    <t>Мясо тушоное с овощами</t>
  </si>
  <si>
    <t>Суп картофельный с макаронными изделиями</t>
  </si>
  <si>
    <t>Плов из мяса говядины</t>
  </si>
  <si>
    <t>Суп овощной со сметаной</t>
  </si>
  <si>
    <t>пром</t>
  </si>
  <si>
    <t>19</t>
  </si>
  <si>
    <t>Икра кабачковая</t>
  </si>
  <si>
    <t>Фрукт свежий ( яблоко)</t>
  </si>
  <si>
    <t>100-120</t>
  </si>
  <si>
    <t>Овощная добавка( помидор свежий)</t>
  </si>
  <si>
    <t>ттк4</t>
  </si>
  <si>
    <t>Фрукт свежий( мандарин)</t>
  </si>
  <si>
    <t>Овощная добавка( Помидор свежий)</t>
  </si>
  <si>
    <t>Овощная добавка(огурец свежий)</t>
  </si>
  <si>
    <t>Свекольник со сметаной</t>
  </si>
  <si>
    <t>Огурчик соленый</t>
  </si>
  <si>
    <t>Плов из мяса птицы</t>
  </si>
  <si>
    <t>Суп -пюре с бобовыми и гренками</t>
  </si>
  <si>
    <t>фрукт свежий( мандарин)</t>
  </si>
  <si>
    <t>Булочка " Изюминка"</t>
  </si>
  <si>
    <t>Борщ сибирский со сметаной</t>
  </si>
  <si>
    <t>Булочка " Тавдинская"</t>
  </si>
  <si>
    <t>Булочка " Фишка"</t>
  </si>
  <si>
    <t>Чай с сахаром и лимоном</t>
  </si>
  <si>
    <t>Каша кукурузная на молоке с маслом</t>
  </si>
  <si>
    <t>153</t>
  </si>
  <si>
    <t xml:space="preserve">Сосиска отварная   </t>
  </si>
  <si>
    <t>224</t>
  </si>
  <si>
    <t>Напиток из плодов шиповника с витамином С</t>
  </si>
  <si>
    <t>705/а</t>
  </si>
  <si>
    <t>Компот из свежих фруктов</t>
  </si>
  <si>
    <t>Компот из смеси сухофруктов с вит.С</t>
  </si>
  <si>
    <t>2</t>
  </si>
  <si>
    <t>20/20</t>
  </si>
  <si>
    <t>493</t>
  </si>
  <si>
    <t>32/2</t>
  </si>
  <si>
    <t>Птица отварная</t>
  </si>
  <si>
    <t>22,1</t>
  </si>
  <si>
    <t>80/30</t>
  </si>
  <si>
    <t>180/30</t>
  </si>
  <si>
    <t>150</t>
  </si>
  <si>
    <t xml:space="preserve">   для  питания учащихся общеобразовательных школ  Заречный    инвалиды, ОВЗ с 1 - 4 класс  ( 120 руб)</t>
  </si>
  <si>
    <t>Шницель " Венский"</t>
  </si>
  <si>
    <t>Пудинг творожно - манный со сладким соусом</t>
  </si>
  <si>
    <t>139</t>
  </si>
  <si>
    <t>Капуста тушоная</t>
  </si>
  <si>
    <t>0,72,</t>
  </si>
  <si>
    <t xml:space="preserve">Директор МАОУ ГО Заречный </t>
  </si>
  <si>
    <t>Средняя общеобразовательная школа №3</t>
  </si>
  <si>
    <t>Рогозина М.А.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</si>
</sst>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193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vertical="center"/>
    </xf>
    <xf numFmtId="193" fontId="3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93" fontId="3" fillId="33" borderId="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vertical="center" wrapText="1"/>
    </xf>
    <xf numFmtId="193" fontId="0" fillId="33" borderId="0" xfId="0" applyNumberForma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right" vertical="center" wrapText="1"/>
    </xf>
    <xf numFmtId="187" fontId="45" fillId="33" borderId="10" xfId="60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2" fontId="45" fillId="33" borderId="1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center" vertical="center"/>
    </xf>
    <xf numFmtId="193" fontId="3" fillId="33" borderId="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49" fontId="45" fillId="33" borderId="12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7" fillId="33" borderId="0" xfId="0" applyFont="1" applyFill="1" applyBorder="1" applyAlignment="1">
      <alignment horizontal="center" vertical="distributed" shrinkToFi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33" borderId="13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0" fontId="45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right" vertical="center" wrapText="1"/>
    </xf>
    <xf numFmtId="2" fontId="45" fillId="33" borderId="13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49" fontId="45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87" fontId="3" fillId="33" borderId="10" xfId="6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right" vertical="center" wrapText="1"/>
    </xf>
    <xf numFmtId="49" fontId="3" fillId="33" borderId="16" xfId="0" applyNumberFormat="1" applyFont="1" applyFill="1" applyBorder="1" applyAlignment="1">
      <alignment horizontal="righ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187" fontId="3" fillId="33" borderId="15" xfId="6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vertical="center" wrapText="1"/>
    </xf>
    <xf numFmtId="0" fontId="48" fillId="33" borderId="13" xfId="0" applyNumberFormat="1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3" fillId="33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193" fontId="6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distributed" wrapText="1" shrinkToFit="1"/>
    </xf>
    <xf numFmtId="0" fontId="3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3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distributed" shrinkToFit="1"/>
    </xf>
    <xf numFmtId="0" fontId="7" fillId="33" borderId="0" xfId="0" applyFont="1" applyFill="1" applyBorder="1" applyAlignment="1">
      <alignment horizontal="center" vertical="distributed" shrinkToFit="1"/>
    </xf>
    <xf numFmtId="0" fontId="7" fillId="33" borderId="19" xfId="0" applyFont="1" applyFill="1" applyBorder="1" applyAlignment="1">
      <alignment horizontal="center" vertical="distributed" shrinkToFit="1"/>
    </xf>
    <xf numFmtId="0" fontId="7" fillId="33" borderId="20" xfId="0" applyFont="1" applyFill="1" applyBorder="1" applyAlignment="1">
      <alignment horizontal="center" vertical="distributed" shrinkToFit="1"/>
    </xf>
    <xf numFmtId="0" fontId="7" fillId="33" borderId="21" xfId="0" applyFont="1" applyFill="1" applyBorder="1" applyAlignment="1">
      <alignment horizontal="center" vertical="distributed" shrinkToFit="1"/>
    </xf>
    <xf numFmtId="0" fontId="7" fillId="33" borderId="22" xfId="0" applyFont="1" applyFill="1" applyBorder="1" applyAlignment="1">
      <alignment horizontal="center" vertical="distributed" shrinkToFi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justify"/>
    </xf>
    <xf numFmtId="0" fontId="3" fillId="33" borderId="0" xfId="0" applyNumberFormat="1" applyFont="1" applyFill="1" applyBorder="1" applyAlignment="1">
      <alignment horizontal="center" vertical="distributed" wrapText="1" shrinkToFit="1"/>
    </xf>
    <xf numFmtId="0" fontId="0" fillId="33" borderId="10" xfId="0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7"/>
  <sheetViews>
    <sheetView showGridLines="0" tabSelected="1" view="pageBreakPreview" zoomScaleSheetLayoutView="100" zoomScalePageLayoutView="0" workbookViewId="0" topLeftCell="B1">
      <selection activeCell="A5" sqref="A5:E5"/>
    </sheetView>
  </sheetViews>
  <sheetFormatPr defaultColWidth="9.140625" defaultRowHeight="12.75"/>
  <cols>
    <col min="1" max="1" width="16.7109375" style="107" hidden="1" customWidth="1"/>
    <col min="2" max="2" width="9.7109375" style="107" customWidth="1"/>
    <col min="3" max="3" width="29.421875" style="0" customWidth="1"/>
    <col min="4" max="4" width="7.28125" style="107" customWidth="1"/>
    <col min="5" max="5" width="8.7109375" style="0" customWidth="1"/>
    <col min="6" max="6" width="7.8515625" style="0" customWidth="1"/>
    <col min="7" max="7" width="11.28125" style="0" customWidth="1"/>
    <col min="8" max="8" width="10.7109375" style="107" customWidth="1"/>
    <col min="9" max="9" width="6.57421875" style="0" customWidth="1"/>
    <col min="10" max="10" width="8.7109375" style="0" customWidth="1"/>
    <col min="11" max="11" width="7.421875" style="0" customWidth="1"/>
    <col min="12" max="12" width="7.00390625" style="0" customWidth="1"/>
    <col min="13" max="13" width="9.00390625" style="0" customWidth="1"/>
    <col min="14" max="14" width="10.140625" style="0" customWidth="1"/>
    <col min="15" max="15" width="8.421875" style="0" customWidth="1"/>
    <col min="16" max="16" width="7.57421875" style="0" customWidth="1"/>
    <col min="17" max="17" width="1.421875" style="0" hidden="1" customWidth="1"/>
    <col min="18" max="18" width="8.28125" style="0" customWidth="1"/>
  </cols>
  <sheetData>
    <row r="1" spans="1:18" s="7" customFormat="1" ht="12.75" customHeight="1">
      <c r="A1" s="242" t="s">
        <v>64</v>
      </c>
      <c r="B1" s="242"/>
      <c r="C1" s="242"/>
      <c r="D1" s="109"/>
      <c r="E1" s="109"/>
      <c r="F1" s="109"/>
      <c r="G1" s="109"/>
      <c r="H1" s="109"/>
      <c r="I1" s="109"/>
      <c r="J1" s="109"/>
      <c r="K1" s="233" t="s">
        <v>55</v>
      </c>
      <c r="L1" s="233"/>
      <c r="M1" s="233"/>
      <c r="N1" s="233"/>
      <c r="O1" s="233"/>
      <c r="P1" s="233"/>
      <c r="Q1" s="110"/>
      <c r="R1" s="110"/>
    </row>
    <row r="2" spans="1:18" s="7" customFormat="1" ht="12.75" customHeight="1">
      <c r="A2" s="230" t="s">
        <v>274</v>
      </c>
      <c r="B2" s="230"/>
      <c r="C2" s="230"/>
      <c r="D2" s="230"/>
      <c r="E2" s="230"/>
      <c r="F2" s="109"/>
      <c r="G2" s="109"/>
      <c r="H2" s="109"/>
      <c r="I2" s="109"/>
      <c r="J2" s="109"/>
      <c r="K2" s="233" t="s">
        <v>56</v>
      </c>
      <c r="L2" s="233"/>
      <c r="M2" s="233"/>
      <c r="N2" s="233"/>
      <c r="O2" s="233"/>
      <c r="P2" s="233"/>
      <c r="Q2" s="110"/>
      <c r="R2" s="110"/>
    </row>
    <row r="3" spans="1:18" s="7" customFormat="1" ht="12.75" customHeight="1">
      <c r="A3" s="230" t="s">
        <v>275</v>
      </c>
      <c r="B3" s="230"/>
      <c r="C3" s="230"/>
      <c r="D3" s="230"/>
      <c r="E3" s="230"/>
      <c r="F3" s="109"/>
      <c r="G3" s="109"/>
      <c r="H3" s="109"/>
      <c r="I3" s="109"/>
      <c r="J3" s="109"/>
      <c r="K3" s="233" t="s">
        <v>112</v>
      </c>
      <c r="L3" s="233"/>
      <c r="M3" s="233"/>
      <c r="N3" s="233"/>
      <c r="O3" s="233"/>
      <c r="P3" s="233"/>
      <c r="Q3" s="110"/>
      <c r="R3" s="110"/>
    </row>
    <row r="4" spans="1:18" s="7" customFormat="1" ht="12.75" customHeight="1">
      <c r="A4" s="230"/>
      <c r="B4" s="230"/>
      <c r="C4" s="230"/>
      <c r="D4" s="230"/>
      <c r="E4" s="230"/>
      <c r="F4" s="109"/>
      <c r="G4" s="109"/>
      <c r="H4" s="109"/>
      <c r="I4" s="109"/>
      <c r="J4" s="109"/>
      <c r="K4" s="233" t="s">
        <v>113</v>
      </c>
      <c r="L4" s="233"/>
      <c r="M4" s="233"/>
      <c r="N4" s="233"/>
      <c r="O4" s="233"/>
      <c r="P4" s="233"/>
      <c r="Q4" s="110"/>
      <c r="R4" s="110"/>
    </row>
    <row r="5" spans="1:18" s="7" customFormat="1" ht="15.75" customHeight="1">
      <c r="A5" s="231" t="s">
        <v>276</v>
      </c>
      <c r="B5" s="231"/>
      <c r="C5" s="231"/>
      <c r="D5" s="231"/>
      <c r="E5" s="231"/>
      <c r="F5" s="109"/>
      <c r="G5" s="109"/>
      <c r="H5" s="109"/>
      <c r="I5" s="109"/>
      <c r="J5" s="109"/>
      <c r="K5" s="233" t="s">
        <v>180</v>
      </c>
      <c r="L5" s="233"/>
      <c r="M5" s="233"/>
      <c r="N5" s="233"/>
      <c r="O5" s="233"/>
      <c r="P5" s="233"/>
      <c r="Q5" s="110"/>
      <c r="R5" s="110"/>
    </row>
    <row r="6" spans="1:23" s="7" customFormat="1" ht="18" customHeight="1">
      <c r="A6" s="232" t="s">
        <v>181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11"/>
      <c r="R6" s="111"/>
      <c r="W6" s="7" t="s">
        <v>63</v>
      </c>
    </row>
    <row r="7" spans="1:18" s="7" customFormat="1" ht="12.75" customHeight="1">
      <c r="A7" s="234" t="s">
        <v>268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112"/>
      <c r="R7" s="112"/>
    </row>
    <row r="8" spans="1:18" s="7" customFormat="1" ht="20.2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112"/>
      <c r="R8" s="112"/>
    </row>
    <row r="9" spans="1:18" s="7" customFormat="1" ht="9.75" customHeigh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  <c r="Q9" s="112"/>
      <c r="R9" s="112"/>
    </row>
    <row r="10" spans="1:18" s="7" customFormat="1" ht="79.5" customHeight="1">
      <c r="A10" s="70" t="s">
        <v>0</v>
      </c>
      <c r="B10" s="70" t="s">
        <v>0</v>
      </c>
      <c r="C10" s="70" t="s">
        <v>1</v>
      </c>
      <c r="D10" s="70" t="s">
        <v>37</v>
      </c>
      <c r="E10" s="212" t="s">
        <v>38</v>
      </c>
      <c r="F10" s="213"/>
      <c r="G10" s="240"/>
      <c r="H10" s="113" t="s">
        <v>39</v>
      </c>
      <c r="I10" s="212" t="s">
        <v>2</v>
      </c>
      <c r="J10" s="213"/>
      <c r="K10" s="213"/>
      <c r="L10" s="240"/>
      <c r="M10" s="212" t="s">
        <v>42</v>
      </c>
      <c r="N10" s="213"/>
      <c r="O10" s="213"/>
      <c r="P10" s="240"/>
      <c r="Q10" s="70"/>
      <c r="R10" s="114"/>
    </row>
    <row r="11" spans="1:18" s="7" customFormat="1" ht="12.75">
      <c r="A11" s="241">
        <v>1</v>
      </c>
      <c r="B11" s="241">
        <v>1</v>
      </c>
      <c r="C11" s="243">
        <v>2</v>
      </c>
      <c r="D11" s="115">
        <v>3</v>
      </c>
      <c r="E11" s="124"/>
      <c r="F11" s="124">
        <v>5</v>
      </c>
      <c r="G11" s="124">
        <v>6</v>
      </c>
      <c r="H11" s="124">
        <v>7</v>
      </c>
      <c r="I11" s="116">
        <v>8</v>
      </c>
      <c r="J11" s="117">
        <v>9</v>
      </c>
      <c r="K11" s="116">
        <v>10</v>
      </c>
      <c r="L11" s="117">
        <v>11</v>
      </c>
      <c r="M11" s="116">
        <v>12</v>
      </c>
      <c r="N11" s="117">
        <v>13</v>
      </c>
      <c r="O11" s="118">
        <v>14</v>
      </c>
      <c r="P11" s="116">
        <v>15</v>
      </c>
      <c r="Q11" s="241">
        <v>1</v>
      </c>
      <c r="R11" s="119"/>
    </row>
    <row r="12" spans="1:18" s="7" customFormat="1" ht="12.75">
      <c r="A12" s="241"/>
      <c r="B12" s="241"/>
      <c r="C12" s="243"/>
      <c r="D12" s="120"/>
      <c r="E12" s="124" t="s">
        <v>7</v>
      </c>
      <c r="F12" s="124" t="s">
        <v>8</v>
      </c>
      <c r="G12" s="124" t="s">
        <v>9</v>
      </c>
      <c r="H12" s="124"/>
      <c r="I12" s="116" t="s">
        <v>3</v>
      </c>
      <c r="J12" s="117" t="s">
        <v>4</v>
      </c>
      <c r="K12" s="118" t="s">
        <v>40</v>
      </c>
      <c r="L12" s="116" t="s">
        <v>41</v>
      </c>
      <c r="M12" s="118" t="s">
        <v>5</v>
      </c>
      <c r="N12" s="124" t="s">
        <v>43</v>
      </c>
      <c r="O12" s="121" t="s">
        <v>44</v>
      </c>
      <c r="P12" s="124" t="s">
        <v>6</v>
      </c>
      <c r="Q12" s="241"/>
      <c r="R12" s="54"/>
    </row>
    <row r="13" spans="1:18" s="7" customFormat="1" ht="9.75" customHeight="1">
      <c r="A13" s="241"/>
      <c r="B13" s="241"/>
      <c r="C13" s="243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241"/>
      <c r="R13" s="123"/>
    </row>
    <row r="14" spans="1:18" s="181" customFormat="1" ht="19.5" customHeight="1">
      <c r="A14" s="190" t="s">
        <v>47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Q14" s="180"/>
      <c r="R14" s="180"/>
    </row>
    <row r="15" spans="1:18" s="7" customFormat="1" ht="26.25" customHeight="1">
      <c r="A15" s="210" t="s">
        <v>10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54"/>
      <c r="R15" s="54"/>
    </row>
    <row r="16" spans="1:18" s="7" customFormat="1" ht="26.25" customHeight="1">
      <c r="A16" s="35" t="s">
        <v>119</v>
      </c>
      <c r="B16" s="100">
        <v>257</v>
      </c>
      <c r="C16" s="21" t="s">
        <v>218</v>
      </c>
      <c r="D16" s="32" t="s">
        <v>11</v>
      </c>
      <c r="E16" s="10">
        <v>2.5</v>
      </c>
      <c r="F16" s="10">
        <v>9.9</v>
      </c>
      <c r="G16" s="10">
        <v>9.4</v>
      </c>
      <c r="H16" s="10">
        <v>135</v>
      </c>
      <c r="I16" s="10">
        <v>0</v>
      </c>
      <c r="J16" s="10">
        <v>0.1</v>
      </c>
      <c r="K16" s="10">
        <v>0.1</v>
      </c>
      <c r="L16" s="10">
        <v>0.8</v>
      </c>
      <c r="M16" s="10">
        <v>123.7</v>
      </c>
      <c r="N16" s="10">
        <v>48.3</v>
      </c>
      <c r="O16" s="10">
        <v>29.3</v>
      </c>
      <c r="P16" s="10">
        <v>0.4</v>
      </c>
      <c r="Q16" s="35">
        <v>11.05</v>
      </c>
      <c r="R16" s="51"/>
    </row>
    <row r="17" spans="1:18" s="7" customFormat="1" ht="18" customHeight="1">
      <c r="A17" s="35">
        <v>10.97</v>
      </c>
      <c r="B17" s="35">
        <v>693</v>
      </c>
      <c r="C17" s="21" t="s">
        <v>172</v>
      </c>
      <c r="D17" s="10">
        <v>200</v>
      </c>
      <c r="E17" s="11">
        <v>5.6</v>
      </c>
      <c r="F17" s="11">
        <v>5.6</v>
      </c>
      <c r="G17" s="11">
        <v>21.4</v>
      </c>
      <c r="H17" s="11">
        <v>154</v>
      </c>
      <c r="I17" s="10">
        <v>0.01</v>
      </c>
      <c r="J17" s="10">
        <v>0.7</v>
      </c>
      <c r="K17" s="10">
        <v>0.2</v>
      </c>
      <c r="L17" s="10">
        <v>14.98</v>
      </c>
      <c r="M17" s="10">
        <v>0</v>
      </c>
      <c r="N17" s="10">
        <v>0</v>
      </c>
      <c r="O17" s="10">
        <v>22.6</v>
      </c>
      <c r="P17" s="10">
        <v>0.4</v>
      </c>
      <c r="Q17" s="35">
        <v>9.4</v>
      </c>
      <c r="R17" s="51"/>
    </row>
    <row r="18" spans="1:18" s="7" customFormat="1" ht="18" customHeight="1">
      <c r="A18" s="35">
        <v>5.2</v>
      </c>
      <c r="B18" s="35">
        <v>22</v>
      </c>
      <c r="C18" s="21" t="s">
        <v>79</v>
      </c>
      <c r="D18" s="6">
        <v>10</v>
      </c>
      <c r="E18" s="17">
        <v>0.1</v>
      </c>
      <c r="F18" s="17">
        <v>7.3</v>
      </c>
      <c r="G18" s="17">
        <v>0.1</v>
      </c>
      <c r="H18" s="17">
        <v>66</v>
      </c>
      <c r="I18" s="17">
        <v>0.01</v>
      </c>
      <c r="J18" s="17">
        <v>0.1</v>
      </c>
      <c r="K18" s="17">
        <v>0.03</v>
      </c>
      <c r="L18" s="17">
        <v>2.2</v>
      </c>
      <c r="M18" s="17">
        <v>1.9</v>
      </c>
      <c r="N18" s="17">
        <v>0.3</v>
      </c>
      <c r="O18" s="17">
        <v>0.02</v>
      </c>
      <c r="P18" s="17">
        <v>0.1</v>
      </c>
      <c r="Q18" s="78">
        <v>3.25</v>
      </c>
      <c r="R18" s="53"/>
    </row>
    <row r="19" spans="1:18" s="7" customFormat="1" ht="18" customHeight="1">
      <c r="A19" s="84"/>
      <c r="B19" s="84">
        <v>23</v>
      </c>
      <c r="C19" s="21" t="s">
        <v>80</v>
      </c>
      <c r="D19" s="6">
        <v>10</v>
      </c>
      <c r="E19" s="17">
        <v>2.6</v>
      </c>
      <c r="F19" s="17">
        <v>2.68</v>
      </c>
      <c r="G19" s="17">
        <v>0.1</v>
      </c>
      <c r="H19" s="17">
        <v>34.7</v>
      </c>
      <c r="I19" s="17">
        <v>0.1</v>
      </c>
      <c r="J19" s="17">
        <v>0.1</v>
      </c>
      <c r="K19" s="17">
        <v>0</v>
      </c>
      <c r="L19" s="17">
        <v>0</v>
      </c>
      <c r="M19" s="17">
        <v>100</v>
      </c>
      <c r="N19" s="17">
        <v>0</v>
      </c>
      <c r="O19" s="17">
        <v>0</v>
      </c>
      <c r="P19" s="17">
        <v>0.07</v>
      </c>
      <c r="Q19" s="146"/>
      <c r="R19" s="53"/>
    </row>
    <row r="20" spans="1:18" s="7" customFormat="1" ht="18" customHeight="1">
      <c r="A20" s="84"/>
      <c r="B20" s="84" t="s">
        <v>162</v>
      </c>
      <c r="C20" s="21" t="s">
        <v>46</v>
      </c>
      <c r="D20" s="6">
        <v>40</v>
      </c>
      <c r="E20" s="17">
        <v>2.9</v>
      </c>
      <c r="F20" s="17">
        <v>1.1</v>
      </c>
      <c r="G20" s="17">
        <v>18.2</v>
      </c>
      <c r="H20" s="17">
        <v>96</v>
      </c>
      <c r="I20" s="17">
        <v>0</v>
      </c>
      <c r="J20" s="17">
        <v>0</v>
      </c>
      <c r="K20" s="17">
        <v>0</v>
      </c>
      <c r="L20" s="17">
        <v>0</v>
      </c>
      <c r="M20" s="17">
        <v>7.7</v>
      </c>
      <c r="N20" s="17">
        <v>32.5</v>
      </c>
      <c r="O20" s="17">
        <v>6.5</v>
      </c>
      <c r="P20" s="17">
        <v>0.7</v>
      </c>
      <c r="Q20" s="146"/>
      <c r="R20" s="53"/>
    </row>
    <row r="21" spans="1:18" s="30" customFormat="1" ht="19.5" customHeight="1">
      <c r="A21" s="66">
        <v>52</v>
      </c>
      <c r="B21" s="66"/>
      <c r="C21" s="25" t="s">
        <v>33</v>
      </c>
      <c r="D21" s="82"/>
      <c r="E21" s="90">
        <f>E20+E19+E18+E17+E16</f>
        <v>13.7</v>
      </c>
      <c r="F21" s="90">
        <f aca="true" t="shared" si="0" ref="F21:P21">F20+F19+F18+F17+F16</f>
        <v>26.58</v>
      </c>
      <c r="G21" s="90">
        <f t="shared" si="0"/>
        <v>49.199999999999996</v>
      </c>
      <c r="H21" s="90">
        <f t="shared" si="0"/>
        <v>485.7</v>
      </c>
      <c r="I21" s="90">
        <f t="shared" si="0"/>
        <v>0.12</v>
      </c>
      <c r="J21" s="90">
        <f t="shared" si="0"/>
        <v>0.9999999999999999</v>
      </c>
      <c r="K21" s="90">
        <f t="shared" si="0"/>
        <v>0.33</v>
      </c>
      <c r="L21" s="90">
        <f t="shared" si="0"/>
        <v>17.98</v>
      </c>
      <c r="M21" s="90">
        <f t="shared" si="0"/>
        <v>233.3</v>
      </c>
      <c r="N21" s="90">
        <f t="shared" si="0"/>
        <v>81.1</v>
      </c>
      <c r="O21" s="90">
        <f t="shared" si="0"/>
        <v>58.42</v>
      </c>
      <c r="P21" s="90">
        <f t="shared" si="0"/>
        <v>1.67</v>
      </c>
      <c r="Q21" s="66">
        <v>33.18</v>
      </c>
      <c r="R21" s="91"/>
    </row>
    <row r="22" spans="1:18" s="7" customFormat="1" ht="19.5" customHeight="1">
      <c r="A22" s="212" t="s">
        <v>12</v>
      </c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51"/>
      <c r="R22" s="51"/>
    </row>
    <row r="23" spans="1:19" s="7" customFormat="1" ht="21" customHeight="1">
      <c r="A23" s="31" t="s">
        <v>150</v>
      </c>
      <c r="B23" s="31">
        <v>19</v>
      </c>
      <c r="C23" s="13" t="s">
        <v>170</v>
      </c>
      <c r="D23" s="6">
        <v>60</v>
      </c>
      <c r="E23" s="6">
        <v>1.4</v>
      </c>
      <c r="F23" s="6">
        <v>0.2</v>
      </c>
      <c r="G23" s="6">
        <v>8</v>
      </c>
      <c r="H23" s="6">
        <v>42</v>
      </c>
      <c r="I23" s="6">
        <v>0</v>
      </c>
      <c r="J23" s="6">
        <v>7.2</v>
      </c>
      <c r="K23" s="6">
        <v>0</v>
      </c>
      <c r="L23" s="6">
        <v>0</v>
      </c>
      <c r="M23" s="6">
        <v>11.6</v>
      </c>
      <c r="N23" s="6">
        <v>0</v>
      </c>
      <c r="O23" s="6">
        <v>0</v>
      </c>
      <c r="P23" s="6">
        <v>0.4</v>
      </c>
      <c r="Q23" s="142">
        <v>6.63</v>
      </c>
      <c r="R23" s="52"/>
      <c r="S23" s="85"/>
    </row>
    <row r="24" spans="1:18" s="7" customFormat="1" ht="26.25" customHeight="1">
      <c r="A24" s="72" t="s">
        <v>159</v>
      </c>
      <c r="B24" s="72">
        <v>171</v>
      </c>
      <c r="C24" s="4" t="s">
        <v>109</v>
      </c>
      <c r="D24" s="32" t="s">
        <v>65</v>
      </c>
      <c r="E24" s="6">
        <v>4.7</v>
      </c>
      <c r="F24" s="6">
        <v>4.9</v>
      </c>
      <c r="G24" s="6">
        <v>27.6</v>
      </c>
      <c r="H24" s="6">
        <v>140</v>
      </c>
      <c r="I24" s="6">
        <v>0.02</v>
      </c>
      <c r="J24" s="6">
        <v>0</v>
      </c>
      <c r="K24" s="6">
        <v>2.6</v>
      </c>
      <c r="L24" s="6">
        <v>1.2</v>
      </c>
      <c r="M24" s="6">
        <v>31.2</v>
      </c>
      <c r="N24" s="6">
        <v>26</v>
      </c>
      <c r="O24" s="6">
        <v>31.2</v>
      </c>
      <c r="P24" s="6">
        <v>1.2</v>
      </c>
      <c r="Q24" s="73">
        <v>23.93</v>
      </c>
      <c r="R24" s="52"/>
    </row>
    <row r="25" spans="1:18" s="7" customFormat="1" ht="21" customHeight="1">
      <c r="A25" s="35">
        <v>9.52</v>
      </c>
      <c r="B25" s="35">
        <v>44.3</v>
      </c>
      <c r="C25" s="21" t="s">
        <v>91</v>
      </c>
      <c r="D25" s="17">
        <v>150</v>
      </c>
      <c r="E25" s="17">
        <v>5.4</v>
      </c>
      <c r="F25" s="17">
        <v>6.2</v>
      </c>
      <c r="G25" s="17">
        <v>24.1</v>
      </c>
      <c r="H25" s="17">
        <v>146</v>
      </c>
      <c r="I25" s="17">
        <v>0.02</v>
      </c>
      <c r="J25" s="17">
        <v>20.5</v>
      </c>
      <c r="K25" s="17">
        <v>0</v>
      </c>
      <c r="L25" s="17">
        <v>0.12</v>
      </c>
      <c r="M25" s="17">
        <v>84</v>
      </c>
      <c r="N25" s="17">
        <v>0</v>
      </c>
      <c r="O25" s="17">
        <v>0</v>
      </c>
      <c r="P25" s="11">
        <v>3.6</v>
      </c>
      <c r="Q25" s="74">
        <v>5.95</v>
      </c>
      <c r="R25" s="67"/>
    </row>
    <row r="26" spans="1:18" s="7" customFormat="1" ht="21" customHeight="1">
      <c r="A26" s="31">
        <v>10.68</v>
      </c>
      <c r="B26" s="31" t="s">
        <v>220</v>
      </c>
      <c r="C26" s="13" t="s">
        <v>217</v>
      </c>
      <c r="D26" s="6" t="s">
        <v>265</v>
      </c>
      <c r="E26" s="6">
        <v>8.51</v>
      </c>
      <c r="F26" s="6">
        <v>14.18</v>
      </c>
      <c r="G26" s="6">
        <v>17.76</v>
      </c>
      <c r="H26" s="6">
        <v>185</v>
      </c>
      <c r="I26" s="6">
        <v>0.01</v>
      </c>
      <c r="J26" s="6">
        <v>2.08</v>
      </c>
      <c r="K26" s="6">
        <v>0</v>
      </c>
      <c r="L26" s="6">
        <v>0</v>
      </c>
      <c r="M26" s="6">
        <v>11.9</v>
      </c>
      <c r="N26" s="6">
        <v>0</v>
      </c>
      <c r="O26" s="6">
        <v>0</v>
      </c>
      <c r="P26" s="6">
        <v>0.19</v>
      </c>
      <c r="Q26" s="75">
        <v>5</v>
      </c>
      <c r="R26" s="52"/>
    </row>
    <row r="27" spans="1:18" s="7" customFormat="1" ht="18" customHeight="1">
      <c r="A27" s="35">
        <v>1.5</v>
      </c>
      <c r="B27" s="35">
        <v>686</v>
      </c>
      <c r="C27" s="21" t="s">
        <v>176</v>
      </c>
      <c r="D27" s="6" t="s">
        <v>11</v>
      </c>
      <c r="E27" s="17">
        <v>0.2</v>
      </c>
      <c r="F27" s="17">
        <v>0</v>
      </c>
      <c r="G27" s="17">
        <v>13.9</v>
      </c>
      <c r="H27" s="17">
        <v>55</v>
      </c>
      <c r="I27" s="17">
        <v>0.04</v>
      </c>
      <c r="J27" s="17">
        <v>0.1</v>
      </c>
      <c r="K27" s="17">
        <v>0.3</v>
      </c>
      <c r="L27" s="17">
        <v>0.95</v>
      </c>
      <c r="M27" s="17">
        <v>67.1</v>
      </c>
      <c r="N27" s="17">
        <v>1.2</v>
      </c>
      <c r="O27" s="17">
        <v>2.6</v>
      </c>
      <c r="P27" s="17">
        <v>0.9</v>
      </c>
      <c r="Q27" s="74">
        <f>A27/1.2</f>
        <v>1.25</v>
      </c>
      <c r="R27" s="53"/>
    </row>
    <row r="28" spans="1:18" s="7" customFormat="1" ht="24.75" customHeight="1">
      <c r="A28" s="35">
        <v>1.5</v>
      </c>
      <c r="B28" s="35" t="s">
        <v>162</v>
      </c>
      <c r="C28" s="9" t="s">
        <v>24</v>
      </c>
      <c r="D28" s="17">
        <v>20</v>
      </c>
      <c r="E28" s="17">
        <v>2.9</v>
      </c>
      <c r="F28" s="17">
        <v>0.3</v>
      </c>
      <c r="G28" s="17">
        <v>17</v>
      </c>
      <c r="H28" s="17">
        <v>117.5</v>
      </c>
      <c r="I28" s="17">
        <v>0.04</v>
      </c>
      <c r="J28" s="17">
        <v>0.1</v>
      </c>
      <c r="K28" s="17">
        <v>0.3</v>
      </c>
      <c r="L28" s="17">
        <v>0.95</v>
      </c>
      <c r="M28" s="17">
        <v>0</v>
      </c>
      <c r="N28" s="17">
        <v>4.2</v>
      </c>
      <c r="O28" s="17">
        <v>0</v>
      </c>
      <c r="P28" s="17">
        <v>0.7</v>
      </c>
      <c r="Q28" s="74">
        <f>A28/1.2</f>
        <v>1.25</v>
      </c>
      <c r="R28" s="53"/>
    </row>
    <row r="29" spans="1:18" s="7" customFormat="1" ht="14.25" customHeight="1">
      <c r="A29" s="35">
        <v>1.32</v>
      </c>
      <c r="B29" s="35" t="s">
        <v>162</v>
      </c>
      <c r="C29" s="21" t="s">
        <v>90</v>
      </c>
      <c r="D29" s="17">
        <v>20</v>
      </c>
      <c r="E29" s="17">
        <v>1.2</v>
      </c>
      <c r="F29" s="17">
        <v>0.2</v>
      </c>
      <c r="G29" s="17">
        <v>6.1</v>
      </c>
      <c r="H29" s="17">
        <v>32</v>
      </c>
      <c r="I29" s="17">
        <v>0.08</v>
      </c>
      <c r="J29" s="17">
        <v>0</v>
      </c>
      <c r="K29" s="17">
        <v>0.26</v>
      </c>
      <c r="L29" s="17">
        <v>0.92</v>
      </c>
      <c r="M29" s="17">
        <v>6.7</v>
      </c>
      <c r="N29" s="17">
        <v>77.6</v>
      </c>
      <c r="O29" s="17">
        <v>0</v>
      </c>
      <c r="P29" s="17">
        <v>1.8</v>
      </c>
      <c r="Q29" s="74">
        <f>A29/1.2</f>
        <v>1.1</v>
      </c>
      <c r="R29" s="53"/>
    </row>
    <row r="30" spans="1:18" s="30" customFormat="1" ht="20.25" customHeight="1">
      <c r="A30" s="76" t="s">
        <v>126</v>
      </c>
      <c r="B30" s="76"/>
      <c r="C30" s="25" t="s">
        <v>34</v>
      </c>
      <c r="D30" s="82"/>
      <c r="E30" s="82">
        <f>E29+E28+E27+E26+E25+E24+E23</f>
        <v>24.31</v>
      </c>
      <c r="F30" s="82">
        <f aca="true" t="shared" si="1" ref="F30:P30">F29+F28+F27+F26+F25+F24+F23</f>
        <v>25.98</v>
      </c>
      <c r="G30" s="82">
        <f t="shared" si="1"/>
        <v>114.46000000000001</v>
      </c>
      <c r="H30" s="82">
        <f t="shared" si="1"/>
        <v>717.5</v>
      </c>
      <c r="I30" s="82">
        <f t="shared" si="1"/>
        <v>0.21</v>
      </c>
      <c r="J30" s="82">
        <f t="shared" si="1"/>
        <v>29.98</v>
      </c>
      <c r="K30" s="82">
        <f t="shared" si="1"/>
        <v>3.46</v>
      </c>
      <c r="L30" s="82">
        <f t="shared" si="1"/>
        <v>4.140000000000001</v>
      </c>
      <c r="M30" s="82">
        <f t="shared" si="1"/>
        <v>212.49999999999997</v>
      </c>
      <c r="N30" s="82">
        <f t="shared" si="1"/>
        <v>109</v>
      </c>
      <c r="O30" s="82">
        <f t="shared" si="1"/>
        <v>33.8</v>
      </c>
      <c r="P30" s="82">
        <f t="shared" si="1"/>
        <v>8.79</v>
      </c>
      <c r="Q30" s="77">
        <f>SUM(Q24:Q29)</f>
        <v>38.48</v>
      </c>
      <c r="R30" s="89"/>
    </row>
    <row r="31" spans="1:18" s="30" customFormat="1" ht="24" customHeight="1">
      <c r="A31" s="24">
        <v>130</v>
      </c>
      <c r="B31" s="24"/>
      <c r="C31" s="25" t="s">
        <v>21</v>
      </c>
      <c r="D31" s="93"/>
      <c r="E31" s="157">
        <f aca="true" t="shared" si="2" ref="E31:P31">E30+E21</f>
        <v>38.01</v>
      </c>
      <c r="F31" s="157">
        <f t="shared" si="2"/>
        <v>52.56</v>
      </c>
      <c r="G31" s="157">
        <f t="shared" si="2"/>
        <v>163.66</v>
      </c>
      <c r="H31" s="157">
        <f t="shared" si="2"/>
        <v>1203.2</v>
      </c>
      <c r="I31" s="157">
        <f t="shared" si="2"/>
        <v>0.32999999999999996</v>
      </c>
      <c r="J31" s="157">
        <f t="shared" si="2"/>
        <v>30.98</v>
      </c>
      <c r="K31" s="157">
        <f t="shared" si="2"/>
        <v>3.79</v>
      </c>
      <c r="L31" s="157">
        <f t="shared" si="2"/>
        <v>22.12</v>
      </c>
      <c r="M31" s="157">
        <f t="shared" si="2"/>
        <v>445.79999999999995</v>
      </c>
      <c r="N31" s="157">
        <f t="shared" si="2"/>
        <v>190.1</v>
      </c>
      <c r="O31" s="157">
        <f t="shared" si="2"/>
        <v>92.22</v>
      </c>
      <c r="P31" s="157">
        <f t="shared" si="2"/>
        <v>10.459999999999999</v>
      </c>
      <c r="Q31" s="80">
        <v>82.53</v>
      </c>
      <c r="R31" s="91"/>
    </row>
    <row r="32" spans="1:18" s="7" customFormat="1" ht="35.25" customHeight="1">
      <c r="A32" s="215" t="s">
        <v>17</v>
      </c>
      <c r="B32" s="216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57"/>
      <c r="R32" s="57"/>
    </row>
    <row r="33" spans="1:18" s="7" customFormat="1" ht="21.75" customHeight="1">
      <c r="A33" s="212" t="s">
        <v>10</v>
      </c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51"/>
      <c r="R33" s="51"/>
    </row>
    <row r="34" spans="1:18" s="7" customFormat="1" ht="24" customHeight="1">
      <c r="A34" s="35" t="s">
        <v>124</v>
      </c>
      <c r="B34" s="35">
        <v>257</v>
      </c>
      <c r="C34" s="21" t="s">
        <v>118</v>
      </c>
      <c r="D34" s="17" t="s">
        <v>11</v>
      </c>
      <c r="E34" s="17">
        <v>7.9</v>
      </c>
      <c r="F34" s="17">
        <v>12.7</v>
      </c>
      <c r="G34" s="17">
        <v>34.5</v>
      </c>
      <c r="H34" s="17">
        <v>284</v>
      </c>
      <c r="I34" s="17">
        <v>0.2</v>
      </c>
      <c r="J34" s="17">
        <v>4.5</v>
      </c>
      <c r="K34" s="17">
        <v>0.2</v>
      </c>
      <c r="L34" s="17">
        <v>0</v>
      </c>
      <c r="M34" s="17">
        <v>149.7</v>
      </c>
      <c r="N34" s="17">
        <v>0</v>
      </c>
      <c r="O34" s="17">
        <v>0</v>
      </c>
      <c r="P34" s="17">
        <v>1.8</v>
      </c>
      <c r="Q34" s="35">
        <v>9.61</v>
      </c>
      <c r="R34" s="53"/>
    </row>
    <row r="35" spans="1:18" s="7" customFormat="1" ht="18" customHeight="1">
      <c r="A35" s="35">
        <v>5.2</v>
      </c>
      <c r="B35" s="35">
        <v>22</v>
      </c>
      <c r="C35" s="21" t="s">
        <v>79</v>
      </c>
      <c r="D35" s="6">
        <v>10</v>
      </c>
      <c r="E35" s="17">
        <v>0.1</v>
      </c>
      <c r="F35" s="17">
        <v>7.3</v>
      </c>
      <c r="G35" s="17">
        <v>0.1</v>
      </c>
      <c r="H35" s="17">
        <v>66</v>
      </c>
      <c r="I35" s="17">
        <v>0.01</v>
      </c>
      <c r="J35" s="17">
        <v>0.1</v>
      </c>
      <c r="K35" s="17">
        <v>0.03</v>
      </c>
      <c r="L35" s="17">
        <v>2.2</v>
      </c>
      <c r="M35" s="17">
        <v>1.9</v>
      </c>
      <c r="N35" s="17">
        <v>0.3</v>
      </c>
      <c r="O35" s="17">
        <v>0.02</v>
      </c>
      <c r="P35" s="17">
        <v>0.1</v>
      </c>
      <c r="Q35" s="78">
        <v>3.25</v>
      </c>
      <c r="R35" s="53"/>
    </row>
    <row r="36" spans="1:18" s="7" customFormat="1" ht="18.75" customHeight="1">
      <c r="A36" s="31">
        <v>2.32</v>
      </c>
      <c r="B36" s="31">
        <v>165</v>
      </c>
      <c r="C36" s="13" t="s">
        <v>110</v>
      </c>
      <c r="D36" s="17">
        <v>200</v>
      </c>
      <c r="E36" s="6">
        <v>1.5</v>
      </c>
      <c r="F36" s="6">
        <v>1.6</v>
      </c>
      <c r="G36" s="6">
        <v>15.8</v>
      </c>
      <c r="H36" s="6">
        <v>81</v>
      </c>
      <c r="I36" s="6">
        <v>0.1</v>
      </c>
      <c r="J36" s="6">
        <v>6.7</v>
      </c>
      <c r="K36" s="6">
        <v>0</v>
      </c>
      <c r="L36" s="6">
        <v>0</v>
      </c>
      <c r="M36" s="6">
        <v>96.5</v>
      </c>
      <c r="N36" s="6">
        <v>0</v>
      </c>
      <c r="O36" s="6">
        <v>0</v>
      </c>
      <c r="P36" s="6">
        <v>0.7</v>
      </c>
      <c r="Q36" s="31">
        <v>1.45</v>
      </c>
      <c r="R36" s="52"/>
    </row>
    <row r="37" spans="1:18" s="7" customFormat="1" ht="19.5" customHeight="1" hidden="1">
      <c r="A37" s="76" t="s">
        <v>121</v>
      </c>
      <c r="B37" s="76"/>
      <c r="C37" s="9"/>
      <c r="D37" s="16"/>
      <c r="E37" s="11"/>
      <c r="F37" s="11"/>
      <c r="G37" s="11"/>
      <c r="H37" s="11"/>
      <c r="I37" s="17"/>
      <c r="J37" s="17"/>
      <c r="K37" s="17"/>
      <c r="L37" s="17"/>
      <c r="M37" s="17"/>
      <c r="N37" s="17"/>
      <c r="O37" s="17"/>
      <c r="P37" s="17"/>
      <c r="Q37" s="79">
        <f>SUM(Q36:Q36)</f>
        <v>1.45</v>
      </c>
      <c r="R37" s="53"/>
    </row>
    <row r="38" spans="1:18" s="7" customFormat="1" ht="19.5" customHeight="1">
      <c r="A38" s="64" t="s">
        <v>141</v>
      </c>
      <c r="B38" s="64" t="s">
        <v>162</v>
      </c>
      <c r="C38" s="9" t="s">
        <v>46</v>
      </c>
      <c r="D38" s="14" t="s">
        <v>35</v>
      </c>
      <c r="E38" s="11">
        <v>2.9</v>
      </c>
      <c r="F38" s="11">
        <v>1.1</v>
      </c>
      <c r="G38" s="11">
        <v>18.2</v>
      </c>
      <c r="H38" s="11">
        <v>96</v>
      </c>
      <c r="I38" s="17">
        <v>0</v>
      </c>
      <c r="J38" s="17">
        <v>0</v>
      </c>
      <c r="K38" s="17">
        <v>0</v>
      </c>
      <c r="L38" s="17">
        <v>0</v>
      </c>
      <c r="M38" s="17">
        <v>7.7</v>
      </c>
      <c r="N38" s="17">
        <v>32.5</v>
      </c>
      <c r="O38" s="17">
        <v>6.5</v>
      </c>
      <c r="P38" s="17">
        <v>0.7</v>
      </c>
      <c r="Q38" s="65" t="s">
        <v>129</v>
      </c>
      <c r="R38" s="53"/>
    </row>
    <row r="39" spans="1:18" s="30" customFormat="1" ht="18" customHeight="1">
      <c r="A39" s="24"/>
      <c r="B39" s="24"/>
      <c r="C39" s="25" t="s">
        <v>33</v>
      </c>
      <c r="D39" s="93"/>
      <c r="E39" s="90">
        <f>E38+E36+E35+E34</f>
        <v>12.4</v>
      </c>
      <c r="F39" s="90">
        <f aca="true" t="shared" si="3" ref="F39:P39">F38+F36+F35+F34</f>
        <v>22.7</v>
      </c>
      <c r="G39" s="90">
        <f t="shared" si="3"/>
        <v>68.6</v>
      </c>
      <c r="H39" s="90">
        <f t="shared" si="3"/>
        <v>527</v>
      </c>
      <c r="I39" s="90">
        <f t="shared" si="3"/>
        <v>0.31</v>
      </c>
      <c r="J39" s="90">
        <f t="shared" si="3"/>
        <v>11.3</v>
      </c>
      <c r="K39" s="90">
        <f t="shared" si="3"/>
        <v>0.23</v>
      </c>
      <c r="L39" s="90">
        <f t="shared" si="3"/>
        <v>2.2</v>
      </c>
      <c r="M39" s="90">
        <f t="shared" si="3"/>
        <v>255.8</v>
      </c>
      <c r="N39" s="90">
        <f t="shared" si="3"/>
        <v>32.8</v>
      </c>
      <c r="O39" s="90">
        <f t="shared" si="3"/>
        <v>6.52</v>
      </c>
      <c r="P39" s="90">
        <f t="shared" si="3"/>
        <v>3.3</v>
      </c>
      <c r="Q39" s="24"/>
      <c r="R39" s="89"/>
    </row>
    <row r="40" spans="1:18" s="7" customFormat="1" ht="21.75" customHeight="1">
      <c r="A40" s="193" t="s">
        <v>12</v>
      </c>
      <c r="B40" s="194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51"/>
      <c r="R40" s="51"/>
    </row>
    <row r="41" spans="1:18" s="7" customFormat="1" ht="18" customHeight="1">
      <c r="A41" s="35">
        <v>6.35</v>
      </c>
      <c r="B41" s="35">
        <v>24</v>
      </c>
      <c r="C41" s="21" t="s">
        <v>182</v>
      </c>
      <c r="D41" s="17">
        <v>60</v>
      </c>
      <c r="E41" s="17" t="s">
        <v>273</v>
      </c>
      <c r="F41" s="17">
        <v>12</v>
      </c>
      <c r="G41" s="17">
        <v>17.52</v>
      </c>
      <c r="H41" s="17">
        <v>48</v>
      </c>
      <c r="I41" s="17">
        <v>0</v>
      </c>
      <c r="J41" s="6">
        <v>2.2</v>
      </c>
      <c r="K41" s="17">
        <v>0</v>
      </c>
      <c r="L41" s="17">
        <v>0</v>
      </c>
      <c r="M41" s="17">
        <v>19.8</v>
      </c>
      <c r="N41" s="171">
        <v>18.4</v>
      </c>
      <c r="O41" s="17">
        <v>16.8</v>
      </c>
      <c r="P41" s="17">
        <v>0.42</v>
      </c>
      <c r="Q41" s="20">
        <v>4.97</v>
      </c>
      <c r="R41" s="53"/>
    </row>
    <row r="42" spans="1:19" s="7" customFormat="1" ht="17.25" customHeight="1">
      <c r="A42" s="35" t="s">
        <v>144</v>
      </c>
      <c r="B42" s="35">
        <v>139</v>
      </c>
      <c r="C42" s="21" t="s">
        <v>31</v>
      </c>
      <c r="D42" s="14" t="s">
        <v>15</v>
      </c>
      <c r="E42" s="17">
        <v>6.4</v>
      </c>
      <c r="F42" s="17">
        <v>5.7</v>
      </c>
      <c r="G42" s="17">
        <v>18</v>
      </c>
      <c r="H42" s="17">
        <v>129</v>
      </c>
      <c r="I42" s="17">
        <v>0.18</v>
      </c>
      <c r="J42" s="17">
        <v>15.5</v>
      </c>
      <c r="K42" s="17">
        <v>0.17</v>
      </c>
      <c r="L42" s="17">
        <v>0</v>
      </c>
      <c r="M42" s="17">
        <v>89.6</v>
      </c>
      <c r="N42" s="81">
        <v>87.1</v>
      </c>
      <c r="O42" s="17">
        <v>35.3</v>
      </c>
      <c r="P42" s="17">
        <v>2.75</v>
      </c>
      <c r="Q42" s="83">
        <v>7.4</v>
      </c>
      <c r="R42" s="53"/>
      <c r="S42" s="85"/>
    </row>
    <row r="43" spans="1:19" s="7" customFormat="1" ht="18" customHeight="1">
      <c r="A43" s="22">
        <v>14.09</v>
      </c>
      <c r="B43" s="33">
        <v>393</v>
      </c>
      <c r="C43" s="4" t="s">
        <v>188</v>
      </c>
      <c r="D43" s="172">
        <v>80</v>
      </c>
      <c r="E43" s="172">
        <v>10.6</v>
      </c>
      <c r="F43" s="172">
        <v>17.2</v>
      </c>
      <c r="G43" s="172">
        <v>0.2</v>
      </c>
      <c r="H43" s="172">
        <v>156</v>
      </c>
      <c r="I43" s="172">
        <v>0.2</v>
      </c>
      <c r="J43" s="172">
        <v>0</v>
      </c>
      <c r="K43" s="172">
        <v>0</v>
      </c>
      <c r="L43" s="172">
        <v>0</v>
      </c>
      <c r="M43" s="172">
        <v>32</v>
      </c>
      <c r="N43" s="172">
        <v>0</v>
      </c>
      <c r="O43" s="172">
        <v>0</v>
      </c>
      <c r="P43" s="172">
        <v>1.4</v>
      </c>
      <c r="Q43" s="147">
        <v>8.81</v>
      </c>
      <c r="R43" s="54"/>
      <c r="S43" s="85"/>
    </row>
    <row r="44" spans="1:19" s="7" customFormat="1" ht="16.5" customHeight="1">
      <c r="A44" s="64" t="s">
        <v>152</v>
      </c>
      <c r="B44" s="64" t="s">
        <v>254</v>
      </c>
      <c r="C44" s="13" t="s">
        <v>187</v>
      </c>
      <c r="D44" s="6">
        <v>150</v>
      </c>
      <c r="E44" s="17">
        <v>2.8</v>
      </c>
      <c r="F44" s="17">
        <v>4.4</v>
      </c>
      <c r="G44" s="17">
        <v>16.2</v>
      </c>
      <c r="H44" s="17">
        <v>114</v>
      </c>
      <c r="I44" s="17">
        <v>0</v>
      </c>
      <c r="J44" s="17">
        <v>11.7</v>
      </c>
      <c r="K44" s="17">
        <v>0</v>
      </c>
      <c r="L44" s="17">
        <v>0</v>
      </c>
      <c r="M44" s="17">
        <v>56.5</v>
      </c>
      <c r="N44" s="17">
        <v>0</v>
      </c>
      <c r="O44" s="17">
        <v>47.2</v>
      </c>
      <c r="P44" s="17">
        <v>1.3</v>
      </c>
      <c r="Q44" s="146">
        <v>21.51</v>
      </c>
      <c r="R44" s="53"/>
      <c r="S44" s="85"/>
    </row>
    <row r="45" spans="1:18" s="7" customFormat="1" ht="27" customHeight="1">
      <c r="A45" s="23">
        <v>10.98</v>
      </c>
      <c r="B45" s="31" t="s">
        <v>256</v>
      </c>
      <c r="C45" s="13" t="s">
        <v>255</v>
      </c>
      <c r="D45" s="17">
        <v>200</v>
      </c>
      <c r="E45" s="6">
        <v>0.6</v>
      </c>
      <c r="F45" s="6">
        <v>0.2</v>
      </c>
      <c r="G45" s="6">
        <v>27</v>
      </c>
      <c r="H45" s="6">
        <v>111</v>
      </c>
      <c r="I45" s="6">
        <v>0.1</v>
      </c>
      <c r="J45" s="6">
        <v>11.54</v>
      </c>
      <c r="K45" s="6">
        <v>76</v>
      </c>
      <c r="L45" s="6">
        <v>0</v>
      </c>
      <c r="M45" s="6">
        <v>0</v>
      </c>
      <c r="N45" s="6">
        <v>0</v>
      </c>
      <c r="O45" s="6">
        <v>1.2</v>
      </c>
      <c r="P45" s="6">
        <v>1.4</v>
      </c>
      <c r="Q45" s="23">
        <v>6.86</v>
      </c>
      <c r="R45" s="52"/>
    </row>
    <row r="46" spans="1:18" s="7" customFormat="1" ht="24.75" customHeight="1">
      <c r="A46" s="35">
        <v>1.5</v>
      </c>
      <c r="B46" s="35" t="s">
        <v>162</v>
      </c>
      <c r="C46" s="9" t="s">
        <v>24</v>
      </c>
      <c r="D46" s="17">
        <v>20</v>
      </c>
      <c r="E46" s="17">
        <v>2.9</v>
      </c>
      <c r="F46" s="17">
        <v>0.3</v>
      </c>
      <c r="G46" s="17">
        <v>17</v>
      </c>
      <c r="H46" s="17">
        <v>117.5</v>
      </c>
      <c r="I46" s="17">
        <v>0.04</v>
      </c>
      <c r="J46" s="17">
        <v>0.1</v>
      </c>
      <c r="K46" s="17">
        <v>0.3</v>
      </c>
      <c r="L46" s="17">
        <v>0.95</v>
      </c>
      <c r="M46" s="17">
        <v>0</v>
      </c>
      <c r="N46" s="17">
        <v>4.2</v>
      </c>
      <c r="O46" s="17">
        <v>0</v>
      </c>
      <c r="P46" s="17">
        <v>0.7</v>
      </c>
      <c r="Q46" s="74">
        <f>A46/1.2</f>
        <v>1.25</v>
      </c>
      <c r="R46" s="53"/>
    </row>
    <row r="47" spans="1:18" s="7" customFormat="1" ht="14.25" customHeight="1">
      <c r="A47" s="35">
        <v>1.32</v>
      </c>
      <c r="B47" s="35" t="s">
        <v>162</v>
      </c>
      <c r="C47" s="21" t="s">
        <v>90</v>
      </c>
      <c r="D47" s="17">
        <v>20</v>
      </c>
      <c r="E47" s="17">
        <v>1.2</v>
      </c>
      <c r="F47" s="17">
        <v>0.2</v>
      </c>
      <c r="G47" s="17">
        <v>6.1</v>
      </c>
      <c r="H47" s="17">
        <v>32</v>
      </c>
      <c r="I47" s="17">
        <v>0.08</v>
      </c>
      <c r="J47" s="17">
        <v>0</v>
      </c>
      <c r="K47" s="17">
        <v>0.26</v>
      </c>
      <c r="L47" s="17">
        <v>0.92</v>
      </c>
      <c r="M47" s="17">
        <v>6.7</v>
      </c>
      <c r="N47" s="17">
        <v>77.6</v>
      </c>
      <c r="O47" s="17">
        <v>0</v>
      </c>
      <c r="P47" s="17">
        <v>1.8</v>
      </c>
      <c r="Q47" s="74">
        <f>A47/1.2</f>
        <v>1.1</v>
      </c>
      <c r="R47" s="53"/>
    </row>
    <row r="48" spans="1:18" s="7" customFormat="1" ht="13.5" customHeight="1">
      <c r="A48" s="76" t="s">
        <v>127</v>
      </c>
      <c r="B48" s="76"/>
      <c r="C48" s="25" t="s">
        <v>34</v>
      </c>
      <c r="D48" s="17"/>
      <c r="E48" s="82">
        <f aca="true" t="shared" si="4" ref="E48:P48">SUM(E41:E47)</f>
        <v>24.5</v>
      </c>
      <c r="F48" s="82">
        <f t="shared" si="4"/>
        <v>40</v>
      </c>
      <c r="G48" s="82">
        <f t="shared" si="4"/>
        <v>102.02</v>
      </c>
      <c r="H48" s="82">
        <f t="shared" si="4"/>
        <v>707.5</v>
      </c>
      <c r="I48" s="82">
        <f t="shared" si="4"/>
        <v>0.6</v>
      </c>
      <c r="J48" s="82">
        <f t="shared" si="4"/>
        <v>41.04</v>
      </c>
      <c r="K48" s="82">
        <f t="shared" si="4"/>
        <v>76.73</v>
      </c>
      <c r="L48" s="82">
        <f t="shared" si="4"/>
        <v>1.87</v>
      </c>
      <c r="M48" s="82">
        <f t="shared" si="4"/>
        <v>204.59999999999997</v>
      </c>
      <c r="N48" s="82">
        <f t="shared" si="4"/>
        <v>187.3</v>
      </c>
      <c r="O48" s="82">
        <f t="shared" si="4"/>
        <v>100.5</v>
      </c>
      <c r="P48" s="82">
        <f t="shared" si="4"/>
        <v>9.77</v>
      </c>
      <c r="Q48" s="76">
        <f>SUM(Q42:Q47)</f>
        <v>46.93</v>
      </c>
      <c r="R48" s="53"/>
    </row>
    <row r="49" spans="1:18" s="7" customFormat="1" ht="17.25" customHeight="1">
      <c r="A49" s="79">
        <v>130</v>
      </c>
      <c r="B49" s="79"/>
      <c r="C49" s="19" t="s">
        <v>45</v>
      </c>
      <c r="D49" s="16"/>
      <c r="E49" s="157">
        <f aca="true" t="shared" si="5" ref="E49:P49">E48+E39</f>
        <v>36.9</v>
      </c>
      <c r="F49" s="157">
        <f t="shared" si="5"/>
        <v>62.7</v>
      </c>
      <c r="G49" s="157">
        <f t="shared" si="5"/>
        <v>170.62</v>
      </c>
      <c r="H49" s="157">
        <f t="shared" si="5"/>
        <v>1234.5</v>
      </c>
      <c r="I49" s="157">
        <f t="shared" si="5"/>
        <v>0.9099999999999999</v>
      </c>
      <c r="J49" s="157">
        <f t="shared" si="5"/>
        <v>52.34</v>
      </c>
      <c r="K49" s="157">
        <f t="shared" si="5"/>
        <v>76.96000000000001</v>
      </c>
      <c r="L49" s="157">
        <f t="shared" si="5"/>
        <v>4.07</v>
      </c>
      <c r="M49" s="157">
        <f t="shared" si="5"/>
        <v>460.4</v>
      </c>
      <c r="N49" s="157">
        <f t="shared" si="5"/>
        <v>220.10000000000002</v>
      </c>
      <c r="O49" s="157">
        <f t="shared" si="5"/>
        <v>107.02</v>
      </c>
      <c r="P49" s="157">
        <f t="shared" si="5"/>
        <v>13.07</v>
      </c>
      <c r="Q49" s="79">
        <v>82.42</v>
      </c>
      <c r="R49" s="53"/>
    </row>
    <row r="50" spans="1:18" s="7" customFormat="1" ht="15.75" customHeight="1">
      <c r="A50" s="193" t="s">
        <v>18</v>
      </c>
      <c r="B50" s="194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57"/>
      <c r="R50" s="57"/>
    </row>
    <row r="51" spans="1:18" s="7" customFormat="1" ht="18.75" customHeight="1">
      <c r="A51" s="106"/>
      <c r="B51" s="106"/>
      <c r="C51" s="221" t="s">
        <v>10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22"/>
      <c r="Q51" s="106"/>
      <c r="R51" s="55"/>
    </row>
    <row r="52" spans="1:18" s="7" customFormat="1" ht="26.25" customHeight="1">
      <c r="A52" s="64" t="s">
        <v>123</v>
      </c>
      <c r="B52" s="64" t="s">
        <v>271</v>
      </c>
      <c r="C52" s="21" t="s">
        <v>270</v>
      </c>
      <c r="D52" s="6" t="s">
        <v>266</v>
      </c>
      <c r="E52" s="17">
        <v>14.7</v>
      </c>
      <c r="F52" s="17">
        <v>11.5</v>
      </c>
      <c r="G52" s="17">
        <v>47.5</v>
      </c>
      <c r="H52" s="17">
        <v>355</v>
      </c>
      <c r="I52" s="17">
        <v>0.1</v>
      </c>
      <c r="J52" s="17">
        <v>6.1</v>
      </c>
      <c r="K52" s="17">
        <v>0</v>
      </c>
      <c r="L52" s="17">
        <v>0</v>
      </c>
      <c r="M52" s="17">
        <v>138</v>
      </c>
      <c r="N52" s="17">
        <v>0</v>
      </c>
      <c r="O52" s="17">
        <v>0</v>
      </c>
      <c r="P52" s="17">
        <v>1.3</v>
      </c>
      <c r="Q52" s="78" t="s">
        <v>135</v>
      </c>
      <c r="R52" s="53"/>
    </row>
    <row r="53" spans="1:18" s="7" customFormat="1" ht="18" customHeight="1">
      <c r="A53" s="64" t="s">
        <v>120</v>
      </c>
      <c r="B53" s="64" t="s">
        <v>161</v>
      </c>
      <c r="C53" s="13" t="s">
        <v>80</v>
      </c>
      <c r="D53" s="14" t="s">
        <v>71</v>
      </c>
      <c r="E53" s="6">
        <v>2.6</v>
      </c>
      <c r="F53" s="6">
        <v>2.68</v>
      </c>
      <c r="G53" s="6">
        <v>0.1</v>
      </c>
      <c r="H53" s="6">
        <v>34.7</v>
      </c>
      <c r="I53" s="6">
        <v>0.1</v>
      </c>
      <c r="J53" s="6">
        <v>0.1</v>
      </c>
      <c r="K53" s="6">
        <v>0</v>
      </c>
      <c r="L53" s="6">
        <v>0</v>
      </c>
      <c r="M53" s="6">
        <v>100</v>
      </c>
      <c r="N53" s="6">
        <v>0</v>
      </c>
      <c r="O53" s="6">
        <v>0</v>
      </c>
      <c r="P53" s="6">
        <v>0.07</v>
      </c>
      <c r="Q53" s="64" t="s">
        <v>133</v>
      </c>
      <c r="R53" s="52"/>
    </row>
    <row r="54" spans="1:18" s="7" customFormat="1" ht="17.25" customHeight="1">
      <c r="A54" s="31">
        <v>10.91</v>
      </c>
      <c r="B54" s="31">
        <v>628</v>
      </c>
      <c r="C54" s="13" t="s">
        <v>16</v>
      </c>
      <c r="D54" s="14" t="s">
        <v>15</v>
      </c>
      <c r="E54" s="6">
        <v>0.2</v>
      </c>
      <c r="F54" s="6">
        <v>0</v>
      </c>
      <c r="G54" s="6">
        <v>13.7</v>
      </c>
      <c r="H54" s="6">
        <v>53</v>
      </c>
      <c r="I54" s="6">
        <v>0</v>
      </c>
      <c r="J54" s="6">
        <v>9.4</v>
      </c>
      <c r="K54" s="6">
        <v>0</v>
      </c>
      <c r="L54" s="6">
        <v>0</v>
      </c>
      <c r="M54" s="6">
        <v>59.9</v>
      </c>
      <c r="N54" s="6">
        <v>0</v>
      </c>
      <c r="O54" s="6">
        <v>0</v>
      </c>
      <c r="P54" s="6">
        <v>0.8</v>
      </c>
      <c r="Q54" s="31">
        <v>7.12</v>
      </c>
      <c r="R54" s="52"/>
    </row>
    <row r="55" spans="1:18" s="7" customFormat="1" ht="19.5" customHeight="1">
      <c r="A55" s="64" t="s">
        <v>141</v>
      </c>
      <c r="B55" s="64" t="s">
        <v>162</v>
      </c>
      <c r="C55" s="9" t="s">
        <v>46</v>
      </c>
      <c r="D55" s="14" t="s">
        <v>35</v>
      </c>
      <c r="E55" s="11">
        <v>2.9</v>
      </c>
      <c r="F55" s="11">
        <v>1.1</v>
      </c>
      <c r="G55" s="11">
        <v>18.2</v>
      </c>
      <c r="H55" s="11">
        <v>96</v>
      </c>
      <c r="I55" s="17">
        <v>0</v>
      </c>
      <c r="J55" s="17">
        <v>0</v>
      </c>
      <c r="K55" s="17">
        <v>0</v>
      </c>
      <c r="L55" s="17">
        <v>0</v>
      </c>
      <c r="M55" s="17">
        <v>7.7</v>
      </c>
      <c r="N55" s="17">
        <v>32.5</v>
      </c>
      <c r="O55" s="17">
        <v>6.5</v>
      </c>
      <c r="P55" s="17">
        <v>0.7</v>
      </c>
      <c r="Q55" s="65" t="s">
        <v>129</v>
      </c>
      <c r="R55" s="53"/>
    </row>
    <row r="56" spans="1:18" s="7" customFormat="1" ht="19.5" customHeight="1">
      <c r="A56" s="36">
        <v>52</v>
      </c>
      <c r="B56" s="36"/>
      <c r="C56" s="25" t="s">
        <v>33</v>
      </c>
      <c r="D56" s="86"/>
      <c r="E56" s="157">
        <f>E55+E54+E53+E52</f>
        <v>20.4</v>
      </c>
      <c r="F56" s="157">
        <f aca="true" t="shared" si="6" ref="F56:P56">F55+F54+F53+F52</f>
        <v>15.280000000000001</v>
      </c>
      <c r="G56" s="157">
        <f t="shared" si="6"/>
        <v>79.5</v>
      </c>
      <c r="H56" s="157">
        <f t="shared" si="6"/>
        <v>538.7</v>
      </c>
      <c r="I56" s="157">
        <f t="shared" si="6"/>
        <v>0.2</v>
      </c>
      <c r="J56" s="157">
        <f t="shared" si="6"/>
        <v>15.6</v>
      </c>
      <c r="K56" s="157">
        <f t="shared" si="6"/>
        <v>0</v>
      </c>
      <c r="L56" s="157">
        <f t="shared" si="6"/>
        <v>0</v>
      </c>
      <c r="M56" s="157">
        <f t="shared" si="6"/>
        <v>305.6</v>
      </c>
      <c r="N56" s="157">
        <f t="shared" si="6"/>
        <v>32.5</v>
      </c>
      <c r="O56" s="157">
        <f t="shared" si="6"/>
        <v>6.5</v>
      </c>
      <c r="P56" s="157">
        <f t="shared" si="6"/>
        <v>2.87</v>
      </c>
      <c r="Q56" s="36">
        <v>33.06</v>
      </c>
      <c r="R56" s="51"/>
    </row>
    <row r="57" spans="1:18" s="7" customFormat="1" ht="24.75" customHeight="1">
      <c r="A57" s="193" t="s">
        <v>12</v>
      </c>
      <c r="B57" s="194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51"/>
      <c r="R57" s="51"/>
    </row>
    <row r="58" spans="1:19" s="7" customFormat="1" ht="22.5" customHeight="1">
      <c r="A58" s="31" t="s">
        <v>150</v>
      </c>
      <c r="B58" s="31">
        <v>24</v>
      </c>
      <c r="C58" s="13" t="s">
        <v>233</v>
      </c>
      <c r="D58" s="6">
        <v>60</v>
      </c>
      <c r="E58" s="6">
        <v>1.4</v>
      </c>
      <c r="F58" s="6">
        <v>0.2</v>
      </c>
      <c r="G58" s="6">
        <v>8</v>
      </c>
      <c r="H58" s="6">
        <v>76</v>
      </c>
      <c r="I58" s="6">
        <v>0</v>
      </c>
      <c r="J58" s="6">
        <v>7.2</v>
      </c>
      <c r="K58" s="6">
        <v>0</v>
      </c>
      <c r="L58" s="6">
        <v>0</v>
      </c>
      <c r="M58" s="6">
        <v>11.6</v>
      </c>
      <c r="N58" s="6">
        <v>0</v>
      </c>
      <c r="O58" s="6">
        <v>0</v>
      </c>
      <c r="P58" s="6">
        <v>0.4</v>
      </c>
      <c r="Q58" s="142">
        <v>6.63</v>
      </c>
      <c r="R58" s="52"/>
      <c r="S58" s="85"/>
    </row>
    <row r="59" spans="1:18" s="7" customFormat="1" ht="23.25" customHeight="1">
      <c r="A59" s="31" t="s">
        <v>146</v>
      </c>
      <c r="B59" s="31">
        <v>132</v>
      </c>
      <c r="C59" s="13" t="s">
        <v>29</v>
      </c>
      <c r="D59" s="6" t="s">
        <v>11</v>
      </c>
      <c r="E59" s="6">
        <v>3.75</v>
      </c>
      <c r="F59" s="6">
        <v>5.8</v>
      </c>
      <c r="G59" s="6">
        <v>15.6</v>
      </c>
      <c r="H59" s="6">
        <v>129</v>
      </c>
      <c r="I59" s="6">
        <v>1.25</v>
      </c>
      <c r="J59" s="6">
        <v>17.3</v>
      </c>
      <c r="K59" s="6">
        <v>0.97</v>
      </c>
      <c r="L59" s="6">
        <v>0</v>
      </c>
      <c r="M59" s="6">
        <v>68.3</v>
      </c>
      <c r="N59" s="6">
        <v>87.1</v>
      </c>
      <c r="O59" s="6">
        <v>35.3</v>
      </c>
      <c r="P59" s="6">
        <v>1.2</v>
      </c>
      <c r="Q59" s="78">
        <v>9.98</v>
      </c>
      <c r="R59" s="52"/>
    </row>
    <row r="60" spans="1:19" s="7" customFormat="1" ht="27" customHeight="1">
      <c r="A60" s="35">
        <v>22.65</v>
      </c>
      <c r="B60" s="31">
        <v>394</v>
      </c>
      <c r="C60" s="21" t="s">
        <v>223</v>
      </c>
      <c r="D60" s="14" t="s">
        <v>15</v>
      </c>
      <c r="E60" s="32">
        <v>17</v>
      </c>
      <c r="F60" s="32">
        <v>16.8</v>
      </c>
      <c r="G60" s="32">
        <v>29.82</v>
      </c>
      <c r="H60" s="32">
        <v>312</v>
      </c>
      <c r="I60" s="32">
        <v>0.2</v>
      </c>
      <c r="J60" s="32">
        <v>26.6</v>
      </c>
      <c r="K60" s="32">
        <v>0</v>
      </c>
      <c r="L60" s="32">
        <v>0</v>
      </c>
      <c r="M60" s="32">
        <v>26.5</v>
      </c>
      <c r="N60" s="32">
        <v>0</v>
      </c>
      <c r="O60" s="32">
        <v>0</v>
      </c>
      <c r="P60" s="32">
        <v>2.6</v>
      </c>
      <c r="Q60" s="154">
        <v>14.37</v>
      </c>
      <c r="R60" s="67"/>
      <c r="S60" s="85"/>
    </row>
    <row r="61" spans="1:18" s="7" customFormat="1" ht="18" customHeight="1">
      <c r="A61" s="23">
        <v>4.5</v>
      </c>
      <c r="B61" s="23">
        <v>591</v>
      </c>
      <c r="C61" s="13" t="s">
        <v>117</v>
      </c>
      <c r="D61" s="17">
        <v>200</v>
      </c>
      <c r="E61" s="17">
        <v>0.4</v>
      </c>
      <c r="F61" s="17">
        <v>0</v>
      </c>
      <c r="G61" s="17">
        <v>9.1</v>
      </c>
      <c r="H61" s="17">
        <v>42</v>
      </c>
      <c r="I61" s="17">
        <v>0.04</v>
      </c>
      <c r="J61" s="17">
        <v>3.54</v>
      </c>
      <c r="K61" s="17">
        <v>0.05</v>
      </c>
      <c r="L61" s="17">
        <v>0.05</v>
      </c>
      <c r="M61" s="17">
        <v>62.04</v>
      </c>
      <c r="N61" s="17">
        <v>0</v>
      </c>
      <c r="O61" s="17">
        <v>0</v>
      </c>
      <c r="P61" s="17">
        <v>0.9</v>
      </c>
      <c r="Q61" s="87">
        <f>A61/1.6</f>
        <v>2.8125</v>
      </c>
      <c r="R61" s="53"/>
    </row>
    <row r="62" spans="1:18" s="7" customFormat="1" ht="14.25" customHeight="1">
      <c r="A62" s="35">
        <v>1.32</v>
      </c>
      <c r="B62" s="35" t="s">
        <v>162</v>
      </c>
      <c r="C62" s="21" t="s">
        <v>90</v>
      </c>
      <c r="D62" s="17">
        <v>20</v>
      </c>
      <c r="E62" s="17">
        <v>1.2</v>
      </c>
      <c r="F62" s="17">
        <v>0.2</v>
      </c>
      <c r="G62" s="17">
        <v>6.1</v>
      </c>
      <c r="H62" s="17">
        <v>32</v>
      </c>
      <c r="I62" s="17">
        <v>0.08</v>
      </c>
      <c r="J62" s="17">
        <v>0</v>
      </c>
      <c r="K62" s="17">
        <v>0.26</v>
      </c>
      <c r="L62" s="17">
        <v>0.92</v>
      </c>
      <c r="M62" s="17">
        <v>6.7</v>
      </c>
      <c r="N62" s="17">
        <v>77.6</v>
      </c>
      <c r="O62" s="17">
        <v>0</v>
      </c>
      <c r="P62" s="17">
        <v>1.8</v>
      </c>
      <c r="Q62" s="74">
        <f>A62/1.2</f>
        <v>1.1</v>
      </c>
      <c r="R62" s="53"/>
    </row>
    <row r="63" spans="1:18" s="7" customFormat="1" ht="24" customHeight="1">
      <c r="A63" s="35">
        <v>1.5</v>
      </c>
      <c r="B63" s="35" t="s">
        <v>162</v>
      </c>
      <c r="C63" s="9" t="s">
        <v>24</v>
      </c>
      <c r="D63" s="17">
        <v>20</v>
      </c>
      <c r="E63" s="17">
        <v>2.9</v>
      </c>
      <c r="F63" s="17">
        <v>0.3</v>
      </c>
      <c r="G63" s="17">
        <v>17</v>
      </c>
      <c r="H63" s="17">
        <v>117.5</v>
      </c>
      <c r="I63" s="17">
        <v>0.04</v>
      </c>
      <c r="J63" s="17">
        <v>0.1</v>
      </c>
      <c r="K63" s="17">
        <v>0.3</v>
      </c>
      <c r="L63" s="17">
        <v>0.95</v>
      </c>
      <c r="M63" s="17">
        <v>0</v>
      </c>
      <c r="N63" s="17">
        <v>4.2</v>
      </c>
      <c r="O63" s="17">
        <v>0</v>
      </c>
      <c r="P63" s="17">
        <v>0.7</v>
      </c>
      <c r="Q63" s="74">
        <f>A63/1.2</f>
        <v>1.25</v>
      </c>
      <c r="R63" s="53"/>
    </row>
    <row r="64" spans="1:18" s="30" customFormat="1" ht="15" customHeight="1">
      <c r="A64" s="76" t="s">
        <v>126</v>
      </c>
      <c r="B64" s="76"/>
      <c r="C64" s="25" t="s">
        <v>34</v>
      </c>
      <c r="D64" s="82"/>
      <c r="E64" s="82">
        <f>E63+E62+E61+E60+E59+E58</f>
        <v>26.65</v>
      </c>
      <c r="F64" s="82">
        <f aca="true" t="shared" si="7" ref="F64:P64">F63+F62+F61+F60+F59+F58</f>
        <v>23.3</v>
      </c>
      <c r="G64" s="82">
        <f t="shared" si="7"/>
        <v>85.62</v>
      </c>
      <c r="H64" s="82">
        <f t="shared" si="7"/>
        <v>708.5</v>
      </c>
      <c r="I64" s="82">
        <f t="shared" si="7"/>
        <v>1.6099999999999999</v>
      </c>
      <c r="J64" s="82">
        <f t="shared" si="7"/>
        <v>54.74000000000001</v>
      </c>
      <c r="K64" s="82">
        <f t="shared" si="7"/>
        <v>1.58</v>
      </c>
      <c r="L64" s="82">
        <f t="shared" si="7"/>
        <v>1.9200000000000002</v>
      </c>
      <c r="M64" s="82">
        <f t="shared" si="7"/>
        <v>175.14</v>
      </c>
      <c r="N64" s="82">
        <f t="shared" si="7"/>
        <v>168.89999999999998</v>
      </c>
      <c r="O64" s="82">
        <f t="shared" si="7"/>
        <v>35.3</v>
      </c>
      <c r="P64" s="82">
        <f t="shared" si="7"/>
        <v>7.6000000000000005</v>
      </c>
      <c r="Q64" s="88">
        <f>SUM(Q59:Q63)</f>
        <v>29.512500000000003</v>
      </c>
      <c r="R64" s="89"/>
    </row>
    <row r="65" spans="1:18" s="30" customFormat="1" ht="18" customHeight="1">
      <c r="A65" s="36">
        <v>130</v>
      </c>
      <c r="B65" s="36"/>
      <c r="C65" s="19" t="s">
        <v>21</v>
      </c>
      <c r="D65" s="82"/>
      <c r="E65" s="157">
        <f aca="true" t="shared" si="8" ref="E65:P65">E64+E56</f>
        <v>47.05</v>
      </c>
      <c r="F65" s="157">
        <f t="shared" si="8"/>
        <v>38.58</v>
      </c>
      <c r="G65" s="157">
        <f t="shared" si="8"/>
        <v>165.12</v>
      </c>
      <c r="H65" s="157">
        <f t="shared" si="8"/>
        <v>1247.2</v>
      </c>
      <c r="I65" s="157">
        <f t="shared" si="8"/>
        <v>1.8099999999999998</v>
      </c>
      <c r="J65" s="157">
        <f t="shared" si="8"/>
        <v>70.34</v>
      </c>
      <c r="K65" s="157">
        <f t="shared" si="8"/>
        <v>1.58</v>
      </c>
      <c r="L65" s="157">
        <f t="shared" si="8"/>
        <v>1.9200000000000002</v>
      </c>
      <c r="M65" s="157">
        <f t="shared" si="8"/>
        <v>480.74</v>
      </c>
      <c r="N65" s="157">
        <f t="shared" si="8"/>
        <v>201.39999999999998</v>
      </c>
      <c r="O65" s="157">
        <f t="shared" si="8"/>
        <v>41.8</v>
      </c>
      <c r="P65" s="157">
        <f t="shared" si="8"/>
        <v>10.47</v>
      </c>
      <c r="Q65" s="80">
        <v>82.61</v>
      </c>
      <c r="R65" s="89"/>
    </row>
    <row r="66" spans="1:18" s="7" customFormat="1" ht="22.5" customHeight="1">
      <c r="A66" s="193" t="s">
        <v>19</v>
      </c>
      <c r="B66" s="194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57"/>
      <c r="R66" s="57"/>
    </row>
    <row r="67" spans="1:18" s="7" customFormat="1" ht="20.25" customHeight="1">
      <c r="A67" s="195" t="s">
        <v>10</v>
      </c>
      <c r="B67" s="196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55"/>
      <c r="R67" s="55"/>
    </row>
    <row r="68" spans="1:18" s="7" customFormat="1" ht="24.75" customHeight="1">
      <c r="A68" s="31" t="s">
        <v>147</v>
      </c>
      <c r="B68" s="31">
        <v>257</v>
      </c>
      <c r="C68" s="13" t="s">
        <v>191</v>
      </c>
      <c r="D68" s="6" t="s">
        <v>11</v>
      </c>
      <c r="E68" s="6">
        <v>14.3</v>
      </c>
      <c r="F68" s="6">
        <v>11.55</v>
      </c>
      <c r="G68" s="6">
        <v>75.5</v>
      </c>
      <c r="H68" s="6">
        <v>432</v>
      </c>
      <c r="I68" s="6">
        <v>5.5</v>
      </c>
      <c r="J68" s="6">
        <v>4.1</v>
      </c>
      <c r="K68" s="6">
        <v>34.9</v>
      </c>
      <c r="L68" s="6">
        <v>0.02</v>
      </c>
      <c r="M68" s="6">
        <v>351</v>
      </c>
      <c r="N68" s="6">
        <v>0</v>
      </c>
      <c r="O68" s="6">
        <v>101</v>
      </c>
      <c r="P68" s="6">
        <v>2.5</v>
      </c>
      <c r="Q68" s="31">
        <v>10.06</v>
      </c>
      <c r="R68" s="52"/>
    </row>
    <row r="69" spans="1:18" s="7" customFormat="1" ht="16.5" customHeight="1">
      <c r="A69" s="64" t="s">
        <v>148</v>
      </c>
      <c r="B69" s="64" t="s">
        <v>167</v>
      </c>
      <c r="C69" s="21" t="s">
        <v>76</v>
      </c>
      <c r="D69" s="14" t="s">
        <v>15</v>
      </c>
      <c r="E69" s="11">
        <v>1.4</v>
      </c>
      <c r="F69" s="11">
        <v>1.5</v>
      </c>
      <c r="G69" s="11">
        <v>20.3</v>
      </c>
      <c r="H69" s="11">
        <v>97</v>
      </c>
      <c r="I69" s="17">
        <v>0.1</v>
      </c>
      <c r="J69" s="17">
        <v>10.6</v>
      </c>
      <c r="K69" s="17">
        <v>0</v>
      </c>
      <c r="L69" s="17">
        <v>0</v>
      </c>
      <c r="M69" s="17">
        <v>109.3</v>
      </c>
      <c r="N69" s="17">
        <v>0</v>
      </c>
      <c r="O69" s="17">
        <v>6.4</v>
      </c>
      <c r="P69" s="17">
        <v>0.8</v>
      </c>
      <c r="Q69" s="78" t="s">
        <v>131</v>
      </c>
      <c r="R69" s="53"/>
    </row>
    <row r="70" spans="1:18" s="7" customFormat="1" ht="18" customHeight="1">
      <c r="A70" s="84"/>
      <c r="B70" s="84" t="s">
        <v>162</v>
      </c>
      <c r="C70" s="21" t="s">
        <v>46</v>
      </c>
      <c r="D70" s="6">
        <v>40</v>
      </c>
      <c r="E70" s="17">
        <v>2.9</v>
      </c>
      <c r="F70" s="17">
        <v>1.1</v>
      </c>
      <c r="G70" s="17">
        <v>18.2</v>
      </c>
      <c r="H70" s="17">
        <v>96</v>
      </c>
      <c r="I70" s="17">
        <v>0</v>
      </c>
      <c r="J70" s="17">
        <v>0</v>
      </c>
      <c r="K70" s="17">
        <v>0</v>
      </c>
      <c r="L70" s="17">
        <v>0</v>
      </c>
      <c r="M70" s="17">
        <v>7.7</v>
      </c>
      <c r="N70" s="17">
        <v>32.5</v>
      </c>
      <c r="O70" s="17">
        <v>6.5</v>
      </c>
      <c r="P70" s="17">
        <v>0.7</v>
      </c>
      <c r="Q70" s="146"/>
      <c r="R70" s="53"/>
    </row>
    <row r="71" spans="1:18" s="7" customFormat="1" ht="18" customHeight="1">
      <c r="A71" s="35">
        <v>5.2</v>
      </c>
      <c r="B71" s="35">
        <v>22</v>
      </c>
      <c r="C71" s="21" t="s">
        <v>79</v>
      </c>
      <c r="D71" s="6">
        <v>10</v>
      </c>
      <c r="E71" s="17">
        <v>0.1</v>
      </c>
      <c r="F71" s="17">
        <v>7.3</v>
      </c>
      <c r="G71" s="17">
        <v>0.1</v>
      </c>
      <c r="H71" s="17">
        <v>66</v>
      </c>
      <c r="I71" s="17">
        <v>0.01</v>
      </c>
      <c r="J71" s="17">
        <v>0.1</v>
      </c>
      <c r="K71" s="17">
        <v>0.03</v>
      </c>
      <c r="L71" s="17">
        <v>2.2</v>
      </c>
      <c r="M71" s="17">
        <v>1.9</v>
      </c>
      <c r="N71" s="17">
        <v>0.3</v>
      </c>
      <c r="O71" s="17">
        <v>0.02</v>
      </c>
      <c r="P71" s="17">
        <v>0.1</v>
      </c>
      <c r="Q71" s="78">
        <v>3.25</v>
      </c>
      <c r="R71" s="53"/>
    </row>
    <row r="72" spans="1:18" s="30" customFormat="1" ht="15" customHeight="1">
      <c r="A72" s="36">
        <v>52</v>
      </c>
      <c r="B72" s="36"/>
      <c r="C72" s="25" t="s">
        <v>33</v>
      </c>
      <c r="D72" s="86"/>
      <c r="E72" s="90">
        <f>E71+E70+E69+E68</f>
        <v>18.700000000000003</v>
      </c>
      <c r="F72" s="90">
        <f aca="true" t="shared" si="9" ref="F72:P72">F71+F70+F69+F68</f>
        <v>21.450000000000003</v>
      </c>
      <c r="G72" s="90">
        <f t="shared" si="9"/>
        <v>114.1</v>
      </c>
      <c r="H72" s="90">
        <f t="shared" si="9"/>
        <v>691</v>
      </c>
      <c r="I72" s="90">
        <f t="shared" si="9"/>
        <v>5.61</v>
      </c>
      <c r="J72" s="90">
        <f t="shared" si="9"/>
        <v>14.799999999999999</v>
      </c>
      <c r="K72" s="90">
        <f t="shared" si="9"/>
        <v>34.93</v>
      </c>
      <c r="L72" s="90">
        <f t="shared" si="9"/>
        <v>2.22</v>
      </c>
      <c r="M72" s="90">
        <f t="shared" si="9"/>
        <v>469.9</v>
      </c>
      <c r="N72" s="90">
        <f t="shared" si="9"/>
        <v>32.8</v>
      </c>
      <c r="O72" s="90">
        <f t="shared" si="9"/>
        <v>113.92</v>
      </c>
      <c r="P72" s="90">
        <f t="shared" si="9"/>
        <v>4.1</v>
      </c>
      <c r="Q72" s="80">
        <v>33.01</v>
      </c>
      <c r="R72" s="91"/>
    </row>
    <row r="73" spans="1:18" s="7" customFormat="1" ht="24" customHeight="1">
      <c r="A73" s="195" t="s">
        <v>12</v>
      </c>
      <c r="B73" s="196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55"/>
      <c r="R73" s="55"/>
    </row>
    <row r="74" spans="1:18" s="7" customFormat="1" ht="15" customHeight="1">
      <c r="A74" s="35"/>
      <c r="B74" s="35" t="s">
        <v>231</v>
      </c>
      <c r="C74" s="9" t="s">
        <v>234</v>
      </c>
      <c r="D74" s="17" t="s">
        <v>235</v>
      </c>
      <c r="E74" s="17">
        <v>0.4</v>
      </c>
      <c r="F74" s="17">
        <v>0.4</v>
      </c>
      <c r="G74" s="17">
        <v>8.9</v>
      </c>
      <c r="H74" s="17">
        <v>41</v>
      </c>
      <c r="I74" s="17">
        <v>0</v>
      </c>
      <c r="J74" s="17">
        <v>4</v>
      </c>
      <c r="K74" s="17">
        <v>0</v>
      </c>
      <c r="L74" s="17">
        <v>0</v>
      </c>
      <c r="M74" s="17">
        <v>14.1</v>
      </c>
      <c r="N74" s="17">
        <v>0</v>
      </c>
      <c r="O74" s="17">
        <v>0</v>
      </c>
      <c r="P74" s="17">
        <v>1.9</v>
      </c>
      <c r="Q74" s="35"/>
      <c r="R74" s="53"/>
    </row>
    <row r="75" spans="1:19" s="7" customFormat="1" ht="25.5" customHeight="1">
      <c r="A75" s="31"/>
      <c r="B75" s="31">
        <v>110</v>
      </c>
      <c r="C75" s="13" t="s">
        <v>219</v>
      </c>
      <c r="D75" s="6" t="s">
        <v>11</v>
      </c>
      <c r="E75" s="6">
        <v>3.6</v>
      </c>
      <c r="F75" s="6">
        <v>6.9</v>
      </c>
      <c r="G75" s="6">
        <v>13.2</v>
      </c>
      <c r="H75" s="6">
        <v>138</v>
      </c>
      <c r="I75" s="6">
        <v>0.05</v>
      </c>
      <c r="J75" s="6">
        <v>15.6</v>
      </c>
      <c r="K75" s="6">
        <v>0.97</v>
      </c>
      <c r="L75" s="6">
        <v>0</v>
      </c>
      <c r="M75" s="6">
        <v>113.2</v>
      </c>
      <c r="N75" s="6">
        <v>53.12</v>
      </c>
      <c r="O75" s="6">
        <v>26.2</v>
      </c>
      <c r="P75" s="6">
        <v>1.2</v>
      </c>
      <c r="Q75" s="142"/>
      <c r="R75" s="52"/>
      <c r="S75" s="85"/>
    </row>
    <row r="76" spans="1:18" s="7" customFormat="1" ht="17.25" customHeight="1">
      <c r="A76" s="22">
        <v>35.66</v>
      </c>
      <c r="B76" s="22">
        <v>388</v>
      </c>
      <c r="C76" s="4" t="s">
        <v>164</v>
      </c>
      <c r="D76" s="5" t="s">
        <v>265</v>
      </c>
      <c r="E76" s="172">
        <v>14.99</v>
      </c>
      <c r="F76" s="172">
        <v>5.06</v>
      </c>
      <c r="G76" s="172">
        <v>9.59</v>
      </c>
      <c r="H76" s="172">
        <v>125</v>
      </c>
      <c r="I76" s="172">
        <v>0.08</v>
      </c>
      <c r="J76" s="172">
        <v>1.03</v>
      </c>
      <c r="K76" s="172">
        <v>26.25</v>
      </c>
      <c r="L76" s="172">
        <v>0</v>
      </c>
      <c r="M76" s="172">
        <v>59.13</v>
      </c>
      <c r="N76" s="172">
        <v>197.13</v>
      </c>
      <c r="O76" s="172">
        <v>26.38</v>
      </c>
      <c r="P76" s="172">
        <v>0.74</v>
      </c>
      <c r="Q76" s="96"/>
      <c r="R76" s="54"/>
    </row>
    <row r="77" spans="1:18" s="7" customFormat="1" ht="16.5" customHeight="1">
      <c r="A77" s="22">
        <v>14.09</v>
      </c>
      <c r="B77" s="22">
        <v>538</v>
      </c>
      <c r="C77" s="95" t="s">
        <v>105</v>
      </c>
      <c r="D77" s="172">
        <v>150</v>
      </c>
      <c r="E77" s="172">
        <v>3.6</v>
      </c>
      <c r="F77" s="172">
        <v>6.4</v>
      </c>
      <c r="G77" s="172">
        <v>23.1</v>
      </c>
      <c r="H77" s="172">
        <v>137</v>
      </c>
      <c r="I77" s="172">
        <v>0</v>
      </c>
      <c r="J77" s="172">
        <v>12.3</v>
      </c>
      <c r="K77" s="172">
        <v>0</v>
      </c>
      <c r="L77" s="172">
        <v>0</v>
      </c>
      <c r="M77" s="172">
        <v>39.1</v>
      </c>
      <c r="N77" s="172">
        <v>0</v>
      </c>
      <c r="O77" s="172">
        <v>40</v>
      </c>
      <c r="P77" s="172">
        <v>0.1</v>
      </c>
      <c r="Q77" s="96">
        <v>8.81</v>
      </c>
      <c r="R77" s="54"/>
    </row>
    <row r="78" spans="1:19" s="7" customFormat="1" ht="23.25" customHeight="1">
      <c r="A78" s="23">
        <v>6.48</v>
      </c>
      <c r="B78" s="23">
        <v>639</v>
      </c>
      <c r="C78" s="34" t="s">
        <v>67</v>
      </c>
      <c r="D78" s="17">
        <v>200</v>
      </c>
      <c r="E78" s="6">
        <v>7.6</v>
      </c>
      <c r="F78" s="6">
        <v>2.2</v>
      </c>
      <c r="G78" s="6">
        <v>23</v>
      </c>
      <c r="H78" s="6">
        <v>86</v>
      </c>
      <c r="I78" s="6">
        <v>0.02</v>
      </c>
      <c r="J78" s="6">
        <v>24</v>
      </c>
      <c r="K78" s="6">
        <v>0.01</v>
      </c>
      <c r="L78" s="6">
        <v>0</v>
      </c>
      <c r="M78" s="6">
        <v>0</v>
      </c>
      <c r="N78" s="6">
        <v>0</v>
      </c>
      <c r="O78" s="6">
        <v>0</v>
      </c>
      <c r="P78" s="6">
        <v>0.4</v>
      </c>
      <c r="Q78" s="141">
        <v>2.88</v>
      </c>
      <c r="R78" s="52"/>
      <c r="S78" s="85"/>
    </row>
    <row r="79" spans="1:18" s="7" customFormat="1" ht="24.75" customHeight="1">
      <c r="A79" s="35">
        <v>1.5</v>
      </c>
      <c r="B79" s="35" t="s">
        <v>162</v>
      </c>
      <c r="C79" s="9" t="s">
        <v>24</v>
      </c>
      <c r="D79" s="17">
        <v>30</v>
      </c>
      <c r="E79" s="17">
        <v>4.32</v>
      </c>
      <c r="F79" s="17">
        <v>0.45</v>
      </c>
      <c r="G79" s="17">
        <v>25.5</v>
      </c>
      <c r="H79" s="17">
        <v>176.25</v>
      </c>
      <c r="I79" s="17">
        <v>0.06</v>
      </c>
      <c r="J79" s="17">
        <v>0.15</v>
      </c>
      <c r="K79" s="17">
        <v>0.45</v>
      </c>
      <c r="L79" s="17">
        <v>1.43</v>
      </c>
      <c r="M79" s="17">
        <v>0</v>
      </c>
      <c r="N79" s="17">
        <v>6.3</v>
      </c>
      <c r="O79" s="17">
        <v>0</v>
      </c>
      <c r="P79" s="17">
        <v>1.05</v>
      </c>
      <c r="Q79" s="74">
        <f>A79/1.2</f>
        <v>1.25</v>
      </c>
      <c r="R79" s="53"/>
    </row>
    <row r="80" spans="1:18" s="7" customFormat="1" ht="14.25" customHeight="1">
      <c r="A80" s="35">
        <v>1.32</v>
      </c>
      <c r="B80" s="35" t="s">
        <v>162</v>
      </c>
      <c r="C80" s="21" t="s">
        <v>90</v>
      </c>
      <c r="D80" s="17">
        <v>20</v>
      </c>
      <c r="E80" s="17">
        <v>1.2</v>
      </c>
      <c r="F80" s="17">
        <v>0.2</v>
      </c>
      <c r="G80" s="17">
        <v>6.1</v>
      </c>
      <c r="H80" s="17">
        <v>32</v>
      </c>
      <c r="I80" s="17">
        <v>0.08</v>
      </c>
      <c r="J80" s="17"/>
      <c r="K80" s="17">
        <v>0.26</v>
      </c>
      <c r="L80" s="17">
        <v>0.92</v>
      </c>
      <c r="M80" s="17">
        <v>6.7</v>
      </c>
      <c r="N80" s="17">
        <v>77.6</v>
      </c>
      <c r="O80" s="17">
        <v>0</v>
      </c>
      <c r="P80" s="17">
        <v>1.8</v>
      </c>
      <c r="Q80" s="74">
        <f>A80/1.2</f>
        <v>1.1</v>
      </c>
      <c r="R80" s="53"/>
    </row>
    <row r="81" spans="1:19" s="30" customFormat="1" ht="15.75" customHeight="1">
      <c r="A81" s="24">
        <v>78</v>
      </c>
      <c r="B81" s="24"/>
      <c r="C81" s="25" t="s">
        <v>34</v>
      </c>
      <c r="D81" s="82"/>
      <c r="E81" s="82">
        <f>E80+E79+E78+E77+E76+E75+E74</f>
        <v>35.71</v>
      </c>
      <c r="F81" s="82">
        <f>F80+F79+F78+F77+F76+F75+F74</f>
        <v>21.61</v>
      </c>
      <c r="G81" s="82">
        <f aca="true" t="shared" si="10" ref="G81:P81">G80+G79+G78+G77+G76+G75+G74</f>
        <v>109.39000000000001</v>
      </c>
      <c r="H81" s="82">
        <f t="shared" si="10"/>
        <v>735.25</v>
      </c>
      <c r="I81" s="82">
        <f t="shared" si="10"/>
        <v>0.29</v>
      </c>
      <c r="J81" s="82">
        <f t="shared" si="10"/>
        <v>57.080000000000005</v>
      </c>
      <c r="K81" s="82">
        <f t="shared" si="10"/>
        <v>27.939999999999998</v>
      </c>
      <c r="L81" s="82">
        <f t="shared" si="10"/>
        <v>2.35</v>
      </c>
      <c r="M81" s="82">
        <f t="shared" si="10"/>
        <v>232.23</v>
      </c>
      <c r="N81" s="82">
        <f t="shared" si="10"/>
        <v>334.15</v>
      </c>
      <c r="O81" s="82">
        <f t="shared" si="10"/>
        <v>92.58</v>
      </c>
      <c r="P81" s="82">
        <f t="shared" si="10"/>
        <v>7.1899999999999995</v>
      </c>
      <c r="Q81" s="66">
        <f>SUM(Q75:Q80)</f>
        <v>14.040000000000001</v>
      </c>
      <c r="R81" s="89"/>
      <c r="S81" s="156"/>
    </row>
    <row r="82" spans="1:19" s="30" customFormat="1" ht="18.75" customHeight="1">
      <c r="A82" s="36">
        <v>130</v>
      </c>
      <c r="B82" s="36"/>
      <c r="C82" s="19" t="s">
        <v>21</v>
      </c>
      <c r="D82" s="82"/>
      <c r="E82" s="157">
        <f aca="true" t="shared" si="11" ref="E82:P82">E81+E72</f>
        <v>54.410000000000004</v>
      </c>
      <c r="F82" s="157">
        <f t="shared" si="11"/>
        <v>43.06</v>
      </c>
      <c r="G82" s="157">
        <f t="shared" si="11"/>
        <v>223.49</v>
      </c>
      <c r="H82" s="157">
        <f t="shared" si="11"/>
        <v>1426.25</v>
      </c>
      <c r="I82" s="157">
        <f t="shared" si="11"/>
        <v>5.9</v>
      </c>
      <c r="J82" s="157">
        <f t="shared" si="11"/>
        <v>71.88000000000001</v>
      </c>
      <c r="K82" s="157">
        <f t="shared" si="11"/>
        <v>62.87</v>
      </c>
      <c r="L82" s="157">
        <f t="shared" si="11"/>
        <v>4.57</v>
      </c>
      <c r="M82" s="157">
        <f t="shared" si="11"/>
        <v>702.13</v>
      </c>
      <c r="N82" s="157">
        <f t="shared" si="11"/>
        <v>366.95</v>
      </c>
      <c r="O82" s="157">
        <f t="shared" si="11"/>
        <v>206.5</v>
      </c>
      <c r="P82" s="157">
        <f t="shared" si="11"/>
        <v>11.29</v>
      </c>
      <c r="Q82" s="144">
        <v>82.36</v>
      </c>
      <c r="R82" s="89"/>
      <c r="S82" s="156"/>
    </row>
    <row r="83" spans="1:19" s="7" customFormat="1" ht="17.25" customHeight="1">
      <c r="A83" s="207" t="s">
        <v>20</v>
      </c>
      <c r="B83" s="208"/>
      <c r="C83" s="209"/>
      <c r="D83" s="209"/>
      <c r="E83" s="209"/>
      <c r="F83" s="209"/>
      <c r="G83" s="209"/>
      <c r="H83" s="200"/>
      <c r="I83" s="200"/>
      <c r="J83" s="200"/>
      <c r="K83" s="200"/>
      <c r="L83" s="200"/>
      <c r="M83" s="200"/>
      <c r="N83" s="200"/>
      <c r="O83" s="200"/>
      <c r="P83" s="200"/>
      <c r="Q83" s="57"/>
      <c r="R83" s="57"/>
      <c r="S83" s="85"/>
    </row>
    <row r="84" spans="1:19" s="7" customFormat="1" ht="21" customHeight="1">
      <c r="A84" s="227" t="s">
        <v>10</v>
      </c>
      <c r="B84" s="228"/>
      <c r="C84" s="229"/>
      <c r="D84" s="229"/>
      <c r="E84" s="229"/>
      <c r="F84" s="229"/>
      <c r="G84" s="229"/>
      <c r="H84" s="211"/>
      <c r="I84" s="211"/>
      <c r="J84" s="211"/>
      <c r="K84" s="211"/>
      <c r="L84" s="211"/>
      <c r="M84" s="211"/>
      <c r="N84" s="211"/>
      <c r="O84" s="211"/>
      <c r="P84" s="211"/>
      <c r="Q84" s="55"/>
      <c r="R84" s="55"/>
      <c r="S84" s="85"/>
    </row>
    <row r="85" spans="1:18" s="7" customFormat="1" ht="24" customHeight="1">
      <c r="A85" s="35" t="s">
        <v>124</v>
      </c>
      <c r="B85" s="35">
        <v>333</v>
      </c>
      <c r="C85" s="21" t="s">
        <v>214</v>
      </c>
      <c r="D85" s="17">
        <v>180</v>
      </c>
      <c r="E85" s="17">
        <v>8.9</v>
      </c>
      <c r="F85" s="17">
        <v>10.4</v>
      </c>
      <c r="G85" s="17">
        <v>39.5</v>
      </c>
      <c r="H85" s="17">
        <v>309</v>
      </c>
      <c r="I85" s="17">
        <v>0.09</v>
      </c>
      <c r="J85" s="17">
        <v>0.1</v>
      </c>
      <c r="K85" s="17">
        <v>0</v>
      </c>
      <c r="L85" s="17">
        <v>0</v>
      </c>
      <c r="M85" s="17">
        <v>117.6</v>
      </c>
      <c r="N85" s="17">
        <v>0</v>
      </c>
      <c r="O85" s="17">
        <v>0</v>
      </c>
      <c r="P85" s="17">
        <v>1</v>
      </c>
      <c r="Q85" s="35">
        <v>9.61</v>
      </c>
      <c r="R85" s="53"/>
    </row>
    <row r="86" spans="1:18" s="7" customFormat="1" ht="18.75" customHeight="1">
      <c r="A86" s="31">
        <v>2.32</v>
      </c>
      <c r="B86" s="31">
        <v>693</v>
      </c>
      <c r="C86" s="13" t="s">
        <v>172</v>
      </c>
      <c r="D86" s="17">
        <v>200</v>
      </c>
      <c r="E86" s="6">
        <v>5.6</v>
      </c>
      <c r="F86" s="6">
        <v>5.6</v>
      </c>
      <c r="G86" s="6">
        <v>21.4</v>
      </c>
      <c r="H86" s="6">
        <v>154</v>
      </c>
      <c r="I86" s="6">
        <v>0.01</v>
      </c>
      <c r="J86" s="6">
        <v>0.7</v>
      </c>
      <c r="K86" s="6">
        <v>0.2</v>
      </c>
      <c r="L86" s="6">
        <v>14.98</v>
      </c>
      <c r="M86" s="6">
        <v>0</v>
      </c>
      <c r="N86" s="6">
        <v>0</v>
      </c>
      <c r="O86" s="6">
        <v>22.6</v>
      </c>
      <c r="P86" s="189">
        <v>0.4</v>
      </c>
      <c r="Q86" s="52">
        <v>0.4</v>
      </c>
      <c r="R86" s="52"/>
    </row>
    <row r="87" spans="1:19" s="7" customFormat="1" ht="16.5" customHeight="1">
      <c r="A87" s="64" t="s">
        <v>120</v>
      </c>
      <c r="B87" s="64" t="s">
        <v>259</v>
      </c>
      <c r="C87" s="13" t="s">
        <v>185</v>
      </c>
      <c r="D87" s="14" t="s">
        <v>260</v>
      </c>
      <c r="E87" s="6">
        <v>1.5</v>
      </c>
      <c r="F87" s="6">
        <v>0.5</v>
      </c>
      <c r="G87" s="6">
        <v>21</v>
      </c>
      <c r="H87" s="6">
        <v>93</v>
      </c>
      <c r="I87" s="6">
        <v>0.01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0.05</v>
      </c>
      <c r="P87" s="6">
        <v>0.6</v>
      </c>
      <c r="Q87" s="146" t="s">
        <v>132</v>
      </c>
      <c r="R87" s="52"/>
      <c r="S87" s="85"/>
    </row>
    <row r="88" spans="1:19" s="30" customFormat="1" ht="19.5" customHeight="1">
      <c r="A88" s="24">
        <v>52</v>
      </c>
      <c r="B88" s="24"/>
      <c r="C88" s="25" t="s">
        <v>36</v>
      </c>
      <c r="D88" s="93"/>
      <c r="E88" s="158">
        <f>E87+E86+E85</f>
        <v>16</v>
      </c>
      <c r="F88" s="158">
        <f aca="true" t="shared" si="12" ref="F88:P88">F87+F86+F85</f>
        <v>16.5</v>
      </c>
      <c r="G88" s="158">
        <f t="shared" si="12"/>
        <v>81.9</v>
      </c>
      <c r="H88" s="158">
        <f t="shared" si="12"/>
        <v>556</v>
      </c>
      <c r="I88" s="158">
        <f t="shared" si="12"/>
        <v>0.11</v>
      </c>
      <c r="J88" s="158">
        <f t="shared" si="12"/>
        <v>0.7999999999999999</v>
      </c>
      <c r="K88" s="158">
        <f t="shared" si="12"/>
        <v>0.2</v>
      </c>
      <c r="L88" s="158">
        <f t="shared" si="12"/>
        <v>14.98</v>
      </c>
      <c r="M88" s="158">
        <f t="shared" si="12"/>
        <v>117.6</v>
      </c>
      <c r="N88" s="158">
        <f t="shared" si="12"/>
        <v>0</v>
      </c>
      <c r="O88" s="158">
        <f t="shared" si="12"/>
        <v>22.650000000000002</v>
      </c>
      <c r="P88" s="158">
        <f t="shared" si="12"/>
        <v>2</v>
      </c>
      <c r="Q88" s="66">
        <v>33.08</v>
      </c>
      <c r="R88" s="89"/>
      <c r="S88" s="156"/>
    </row>
    <row r="89" spans="1:19" s="7" customFormat="1" ht="18.75" customHeight="1">
      <c r="A89" s="195" t="s">
        <v>12</v>
      </c>
      <c r="B89" s="196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125"/>
      <c r="R89" s="55"/>
      <c r="S89" s="85"/>
    </row>
    <row r="90" spans="1:18" s="7" customFormat="1" ht="21" customHeight="1">
      <c r="A90" s="20">
        <v>6.35</v>
      </c>
      <c r="B90" s="35">
        <v>14</v>
      </c>
      <c r="C90" s="21" t="s">
        <v>240</v>
      </c>
      <c r="D90" s="17">
        <v>30</v>
      </c>
      <c r="E90" s="17">
        <v>0.24</v>
      </c>
      <c r="F90" s="17">
        <v>0</v>
      </c>
      <c r="G90" s="17">
        <v>0.72</v>
      </c>
      <c r="H90" s="17">
        <v>6</v>
      </c>
      <c r="I90" s="17">
        <v>0.02</v>
      </c>
      <c r="J90" s="6">
        <v>3</v>
      </c>
      <c r="K90" s="17">
        <v>0</v>
      </c>
      <c r="L90" s="17">
        <v>0</v>
      </c>
      <c r="M90" s="17">
        <v>13.8</v>
      </c>
      <c r="N90" s="17">
        <v>0</v>
      </c>
      <c r="O90" s="17">
        <v>0</v>
      </c>
      <c r="P90" s="17">
        <v>0.36</v>
      </c>
      <c r="Q90" s="20">
        <v>4.97</v>
      </c>
      <c r="R90" s="53"/>
    </row>
    <row r="91" spans="1:19" s="7" customFormat="1" ht="23.25" customHeight="1">
      <c r="A91" s="31" t="s">
        <v>153</v>
      </c>
      <c r="B91" s="31">
        <v>174</v>
      </c>
      <c r="C91" s="13" t="s">
        <v>192</v>
      </c>
      <c r="D91" s="94" t="s">
        <v>11</v>
      </c>
      <c r="E91" s="6">
        <v>1.9</v>
      </c>
      <c r="F91" s="6">
        <v>5.6</v>
      </c>
      <c r="G91" s="6">
        <v>9.6</v>
      </c>
      <c r="H91" s="6">
        <v>78</v>
      </c>
      <c r="I91" s="6">
        <v>0.1</v>
      </c>
      <c r="J91" s="6">
        <v>17.3</v>
      </c>
      <c r="K91" s="6">
        <v>0</v>
      </c>
      <c r="L91" s="6">
        <v>0</v>
      </c>
      <c r="M91" s="6">
        <v>134.2</v>
      </c>
      <c r="N91" s="6">
        <v>48.7</v>
      </c>
      <c r="O91" s="6">
        <v>45</v>
      </c>
      <c r="P91" s="6">
        <v>1.6</v>
      </c>
      <c r="Q91" s="146">
        <v>8.84</v>
      </c>
      <c r="R91" s="52"/>
      <c r="S91" s="85"/>
    </row>
    <row r="92" spans="1:19" s="7" customFormat="1" ht="21.75" customHeight="1">
      <c r="A92" s="64" t="s">
        <v>152</v>
      </c>
      <c r="B92" s="64" t="s">
        <v>261</v>
      </c>
      <c r="C92" s="13" t="s">
        <v>175</v>
      </c>
      <c r="D92" s="6" t="s">
        <v>265</v>
      </c>
      <c r="E92" s="17">
        <v>22.9</v>
      </c>
      <c r="F92" s="17">
        <v>17.7</v>
      </c>
      <c r="G92" s="17">
        <v>1.9</v>
      </c>
      <c r="H92" s="17">
        <v>186</v>
      </c>
      <c r="I92" s="17">
        <v>0.1</v>
      </c>
      <c r="J92" s="17">
        <v>0.9</v>
      </c>
      <c r="K92" s="17">
        <v>0</v>
      </c>
      <c r="L92" s="17">
        <v>0</v>
      </c>
      <c r="M92" s="17">
        <v>52</v>
      </c>
      <c r="N92" s="17">
        <v>0.5</v>
      </c>
      <c r="O92" s="17">
        <v>30.3</v>
      </c>
      <c r="P92" s="17">
        <v>1.7</v>
      </c>
      <c r="Q92" s="146">
        <v>21.51</v>
      </c>
      <c r="R92" s="53"/>
      <c r="S92" s="85"/>
    </row>
    <row r="93" spans="1:19" s="7" customFormat="1" ht="18" customHeight="1">
      <c r="A93" s="22">
        <v>14.09</v>
      </c>
      <c r="B93" s="33">
        <v>527</v>
      </c>
      <c r="C93" s="4" t="s">
        <v>198</v>
      </c>
      <c r="D93" s="137">
        <v>150</v>
      </c>
      <c r="E93" s="124">
        <v>3.4</v>
      </c>
      <c r="F93" s="124">
        <v>4.7</v>
      </c>
      <c r="G93" s="124">
        <v>34.5</v>
      </c>
      <c r="H93" s="124">
        <v>118</v>
      </c>
      <c r="I93" s="124">
        <v>0.1</v>
      </c>
      <c r="J93" s="124">
        <v>6.5</v>
      </c>
      <c r="K93" s="124">
        <v>0</v>
      </c>
      <c r="L93" s="124">
        <v>0</v>
      </c>
      <c r="M93" s="124">
        <v>44.8</v>
      </c>
      <c r="N93" s="124">
        <v>0</v>
      </c>
      <c r="O93" s="124">
        <v>0</v>
      </c>
      <c r="P93" s="124">
        <v>1</v>
      </c>
      <c r="Q93" s="147">
        <v>8.81</v>
      </c>
      <c r="R93" s="54"/>
      <c r="S93" s="85"/>
    </row>
    <row r="94" spans="1:18" s="7" customFormat="1" ht="25.5" customHeight="1">
      <c r="A94" s="35">
        <v>1.5</v>
      </c>
      <c r="B94" s="31" t="s">
        <v>256</v>
      </c>
      <c r="C94" s="13" t="s">
        <v>255</v>
      </c>
      <c r="D94" s="17">
        <v>200</v>
      </c>
      <c r="E94" s="6">
        <v>0.6</v>
      </c>
      <c r="F94" s="6">
        <v>0.2</v>
      </c>
      <c r="G94" s="6">
        <v>27</v>
      </c>
      <c r="H94" s="6">
        <v>111</v>
      </c>
      <c r="I94" s="6">
        <v>0.1</v>
      </c>
      <c r="J94" s="6">
        <v>11.54</v>
      </c>
      <c r="K94" s="6">
        <v>76</v>
      </c>
      <c r="L94" s="6">
        <v>0</v>
      </c>
      <c r="M94" s="6">
        <v>0</v>
      </c>
      <c r="N94" s="6">
        <v>0</v>
      </c>
      <c r="O94" s="6">
        <v>1.2</v>
      </c>
      <c r="P94" s="6">
        <v>1.4</v>
      </c>
      <c r="Q94" s="74">
        <f>A94/1.2</f>
        <v>1.25</v>
      </c>
      <c r="R94" s="53"/>
    </row>
    <row r="95" spans="1:18" s="7" customFormat="1" ht="24.75" customHeight="1">
      <c r="A95" s="35">
        <v>1.5</v>
      </c>
      <c r="B95" s="35" t="s">
        <v>162</v>
      </c>
      <c r="C95" s="9" t="s">
        <v>24</v>
      </c>
      <c r="D95" s="17">
        <v>20</v>
      </c>
      <c r="E95" s="17">
        <v>2.9</v>
      </c>
      <c r="F95" s="17">
        <v>0.3</v>
      </c>
      <c r="G95" s="17">
        <v>17</v>
      </c>
      <c r="H95" s="17">
        <v>117.5</v>
      </c>
      <c r="I95" s="17">
        <v>0.04</v>
      </c>
      <c r="J95" s="17">
        <v>0.1</v>
      </c>
      <c r="K95" s="17">
        <v>0.3</v>
      </c>
      <c r="L95" s="17">
        <v>0.95</v>
      </c>
      <c r="M95" s="17">
        <v>0</v>
      </c>
      <c r="N95" s="17">
        <v>4.2</v>
      </c>
      <c r="O95" s="17">
        <v>0</v>
      </c>
      <c r="P95" s="17">
        <v>0.7</v>
      </c>
      <c r="Q95" s="74">
        <f>A95/1.2</f>
        <v>1.25</v>
      </c>
      <c r="R95" s="53"/>
    </row>
    <row r="96" spans="1:18" s="7" customFormat="1" ht="14.25" customHeight="1">
      <c r="A96" s="35">
        <v>1.32</v>
      </c>
      <c r="B96" s="35" t="s">
        <v>162</v>
      </c>
      <c r="C96" s="21" t="s">
        <v>90</v>
      </c>
      <c r="D96" s="17">
        <v>20</v>
      </c>
      <c r="E96" s="17">
        <v>1.2</v>
      </c>
      <c r="F96" s="17">
        <v>0.2</v>
      </c>
      <c r="G96" s="17">
        <v>6.1</v>
      </c>
      <c r="H96" s="17">
        <v>32</v>
      </c>
      <c r="I96" s="17">
        <v>0.08</v>
      </c>
      <c r="J96" s="17">
        <v>0</v>
      </c>
      <c r="K96" s="17">
        <v>0.26</v>
      </c>
      <c r="L96" s="17">
        <v>0.92</v>
      </c>
      <c r="M96" s="17">
        <v>6.7</v>
      </c>
      <c r="N96" s="17">
        <v>77.6</v>
      </c>
      <c r="O96" s="17">
        <v>0</v>
      </c>
      <c r="P96" s="17">
        <v>1.8</v>
      </c>
      <c r="Q96" s="74">
        <f>A96/1.2</f>
        <v>1.1</v>
      </c>
      <c r="R96" s="53"/>
    </row>
    <row r="97" spans="1:19" s="7" customFormat="1" ht="21" customHeight="1">
      <c r="A97" s="35"/>
      <c r="B97" s="35" t="s">
        <v>162</v>
      </c>
      <c r="C97" s="9" t="s">
        <v>246</v>
      </c>
      <c r="D97" s="17">
        <v>80</v>
      </c>
      <c r="E97" s="17">
        <f>E96+E95+E94+E92+E90</f>
        <v>27.839999999999996</v>
      </c>
      <c r="F97" s="17">
        <v>4</v>
      </c>
      <c r="G97" s="17">
        <v>22.3</v>
      </c>
      <c r="H97" s="17">
        <v>114</v>
      </c>
      <c r="I97" s="17">
        <v>0</v>
      </c>
      <c r="J97" s="17">
        <v>0.1</v>
      </c>
      <c r="K97" s="17">
        <v>0</v>
      </c>
      <c r="L97" s="17">
        <v>0</v>
      </c>
      <c r="M97" s="17">
        <v>10.2</v>
      </c>
      <c r="N97" s="17">
        <v>0</v>
      </c>
      <c r="O97" s="17">
        <v>0</v>
      </c>
      <c r="P97" s="17">
        <v>0.4</v>
      </c>
      <c r="Q97" s="84"/>
      <c r="R97" s="53"/>
      <c r="S97" s="85"/>
    </row>
    <row r="98" spans="1:19" s="30" customFormat="1" ht="15" customHeight="1">
      <c r="A98" s="24">
        <v>78</v>
      </c>
      <c r="B98" s="24"/>
      <c r="C98" s="25" t="s">
        <v>34</v>
      </c>
      <c r="D98" s="93"/>
      <c r="E98" s="82">
        <f>E97+E96+E95+E94+E93+E92+E91+E90</f>
        <v>60.97999999999999</v>
      </c>
      <c r="F98" s="82">
        <f aca="true" t="shared" si="13" ref="F98:P98">F97+F96+F95+F94+F93+F92+F91+F90</f>
        <v>32.7</v>
      </c>
      <c r="G98" s="82">
        <f t="shared" si="13"/>
        <v>119.12</v>
      </c>
      <c r="H98" s="82">
        <f t="shared" si="13"/>
        <v>762.5</v>
      </c>
      <c r="I98" s="82">
        <f t="shared" si="13"/>
        <v>0.54</v>
      </c>
      <c r="J98" s="82">
        <f t="shared" si="13"/>
        <v>39.44</v>
      </c>
      <c r="K98" s="82">
        <f t="shared" si="13"/>
        <v>76.56</v>
      </c>
      <c r="L98" s="82">
        <f t="shared" si="13"/>
        <v>1.87</v>
      </c>
      <c r="M98" s="82">
        <f t="shared" si="13"/>
        <v>261.7</v>
      </c>
      <c r="N98" s="82">
        <f t="shared" si="13"/>
        <v>131</v>
      </c>
      <c r="O98" s="82">
        <f t="shared" si="13"/>
        <v>76.5</v>
      </c>
      <c r="P98" s="82">
        <f t="shared" si="13"/>
        <v>8.96</v>
      </c>
      <c r="Q98" s="148">
        <f>SUM(Q91:Q97)</f>
        <v>42.760000000000005</v>
      </c>
      <c r="R98" s="89"/>
      <c r="S98" s="156"/>
    </row>
    <row r="99" spans="1:19" s="30" customFormat="1" ht="19.5" customHeight="1">
      <c r="A99" s="36">
        <v>130</v>
      </c>
      <c r="B99" s="36"/>
      <c r="C99" s="25" t="s">
        <v>21</v>
      </c>
      <c r="D99" s="86"/>
      <c r="E99" s="159">
        <f>E98+E88</f>
        <v>76.97999999999999</v>
      </c>
      <c r="F99" s="159">
        <f>F98+F88</f>
        <v>49.2</v>
      </c>
      <c r="G99" s="159">
        <v>185.54</v>
      </c>
      <c r="H99" s="160">
        <f aca="true" t="shared" si="14" ref="H99:P99">H98+H88</f>
        <v>1318.5</v>
      </c>
      <c r="I99" s="159">
        <f t="shared" si="14"/>
        <v>0.65</v>
      </c>
      <c r="J99" s="159">
        <f t="shared" si="14"/>
        <v>40.239999999999995</v>
      </c>
      <c r="K99" s="159">
        <f t="shared" si="14"/>
        <v>76.76</v>
      </c>
      <c r="L99" s="159">
        <f t="shared" si="14"/>
        <v>16.85</v>
      </c>
      <c r="M99" s="159">
        <f t="shared" si="14"/>
        <v>379.29999999999995</v>
      </c>
      <c r="N99" s="159">
        <f t="shared" si="14"/>
        <v>131</v>
      </c>
      <c r="O99" s="159">
        <f t="shared" si="14"/>
        <v>99.15</v>
      </c>
      <c r="P99" s="159">
        <f t="shared" si="14"/>
        <v>10.96</v>
      </c>
      <c r="Q99" s="144">
        <v>82.42</v>
      </c>
      <c r="R99" s="57"/>
      <c r="S99" s="156"/>
    </row>
    <row r="100" spans="1:19" s="7" customFormat="1" ht="18" customHeight="1">
      <c r="A100" s="18"/>
      <c r="B100" s="18"/>
      <c r="C100" s="97" t="s">
        <v>115</v>
      </c>
      <c r="D100" s="98"/>
      <c r="E100" s="90">
        <f aca="true" t="shared" si="15" ref="E100:P100">E31+E49+E65+E82+E99</f>
        <v>253.35</v>
      </c>
      <c r="F100" s="90">
        <f t="shared" si="15"/>
        <v>246.10000000000002</v>
      </c>
      <c r="G100" s="90">
        <f t="shared" si="15"/>
        <v>908.43</v>
      </c>
      <c r="H100" s="90">
        <f t="shared" si="15"/>
        <v>6429.65</v>
      </c>
      <c r="I100" s="90">
        <f t="shared" si="15"/>
        <v>9.6</v>
      </c>
      <c r="J100" s="90">
        <f t="shared" si="15"/>
        <v>265.78000000000003</v>
      </c>
      <c r="K100" s="90">
        <f t="shared" si="15"/>
        <v>221.96000000000004</v>
      </c>
      <c r="L100" s="90">
        <f t="shared" si="15"/>
        <v>49.53000000000001</v>
      </c>
      <c r="M100" s="90">
        <f t="shared" si="15"/>
        <v>2468.37</v>
      </c>
      <c r="N100" s="90">
        <f t="shared" si="15"/>
        <v>1109.55</v>
      </c>
      <c r="O100" s="90">
        <f t="shared" si="15"/>
        <v>546.69</v>
      </c>
      <c r="P100" s="90">
        <f t="shared" si="15"/>
        <v>56.25</v>
      </c>
      <c r="Q100" s="139"/>
      <c r="R100" s="63"/>
      <c r="S100" s="85"/>
    </row>
    <row r="101" spans="1:19" s="181" customFormat="1" ht="17.25" customHeight="1">
      <c r="A101" s="182"/>
      <c r="B101" s="182"/>
      <c r="C101" s="224" t="s">
        <v>53</v>
      </c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6"/>
      <c r="Q101" s="183"/>
      <c r="R101" s="184"/>
      <c r="S101" s="185"/>
    </row>
    <row r="102" spans="1:19" s="7" customFormat="1" ht="10.5" customHeight="1">
      <c r="A102" s="94"/>
      <c r="B102" s="94"/>
      <c r="C102" s="221" t="s">
        <v>10</v>
      </c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22"/>
      <c r="Q102" s="138"/>
      <c r="R102" s="55"/>
      <c r="S102" s="85"/>
    </row>
    <row r="103" spans="1:19" s="7" customFormat="1" ht="24" customHeight="1">
      <c r="A103" s="92" t="s">
        <v>154</v>
      </c>
      <c r="B103" s="92">
        <v>257</v>
      </c>
      <c r="C103" s="4" t="s">
        <v>189</v>
      </c>
      <c r="D103" s="5" t="s">
        <v>11</v>
      </c>
      <c r="E103" s="6">
        <v>7.8</v>
      </c>
      <c r="F103" s="6">
        <v>3.2</v>
      </c>
      <c r="G103" s="6">
        <v>39.7</v>
      </c>
      <c r="H103" s="6">
        <v>286</v>
      </c>
      <c r="I103" s="6">
        <v>0.1</v>
      </c>
      <c r="J103" s="6">
        <v>1.7</v>
      </c>
      <c r="K103" s="6">
        <v>0</v>
      </c>
      <c r="L103" s="6">
        <v>0</v>
      </c>
      <c r="M103" s="6">
        <v>130</v>
      </c>
      <c r="N103" s="6">
        <v>0</v>
      </c>
      <c r="O103" s="6">
        <v>0</v>
      </c>
      <c r="P103" s="6">
        <v>0.8</v>
      </c>
      <c r="Q103" s="149">
        <v>9.6</v>
      </c>
      <c r="R103" s="52"/>
      <c r="S103" s="85"/>
    </row>
    <row r="104" spans="1:18" s="7" customFormat="1" ht="16.5" customHeight="1">
      <c r="A104" s="64" t="s">
        <v>148</v>
      </c>
      <c r="B104" s="64" t="s">
        <v>167</v>
      </c>
      <c r="C104" s="21" t="s">
        <v>76</v>
      </c>
      <c r="D104" s="14" t="s">
        <v>15</v>
      </c>
      <c r="E104" s="11">
        <v>1.4</v>
      </c>
      <c r="F104" s="11">
        <v>1.5</v>
      </c>
      <c r="G104" s="11">
        <v>20.3</v>
      </c>
      <c r="H104" s="11">
        <v>97</v>
      </c>
      <c r="I104" s="17">
        <v>0.1</v>
      </c>
      <c r="J104" s="17">
        <v>10.6</v>
      </c>
      <c r="K104" s="17">
        <v>0</v>
      </c>
      <c r="L104" s="17">
        <v>0</v>
      </c>
      <c r="M104" s="17">
        <v>109.3</v>
      </c>
      <c r="N104" s="17">
        <v>0</v>
      </c>
      <c r="O104" s="17">
        <v>6.4</v>
      </c>
      <c r="P104" s="17">
        <v>0.8</v>
      </c>
      <c r="Q104" s="78" t="s">
        <v>131</v>
      </c>
      <c r="R104" s="53"/>
    </row>
    <row r="105" spans="1:18" s="7" customFormat="1" ht="19.5" customHeight="1">
      <c r="A105" s="64" t="s">
        <v>141</v>
      </c>
      <c r="B105" s="64" t="s">
        <v>162</v>
      </c>
      <c r="C105" s="9" t="s">
        <v>46</v>
      </c>
      <c r="D105" s="14" t="s">
        <v>35</v>
      </c>
      <c r="E105" s="11">
        <v>2.9</v>
      </c>
      <c r="F105" s="11">
        <v>1.1</v>
      </c>
      <c r="G105" s="11">
        <v>18.2</v>
      </c>
      <c r="H105" s="11">
        <v>96</v>
      </c>
      <c r="I105" s="17">
        <v>0</v>
      </c>
      <c r="J105" s="17">
        <v>0</v>
      </c>
      <c r="K105" s="17">
        <v>0</v>
      </c>
      <c r="L105" s="17">
        <v>0</v>
      </c>
      <c r="M105" s="17">
        <v>7.7</v>
      </c>
      <c r="N105" s="17">
        <v>32.5</v>
      </c>
      <c r="O105" s="17">
        <v>6.5</v>
      </c>
      <c r="P105" s="17">
        <v>0.7</v>
      </c>
      <c r="Q105" s="65" t="s">
        <v>129</v>
      </c>
      <c r="R105" s="53"/>
    </row>
    <row r="106" spans="1:18" s="7" customFormat="1" ht="18" customHeight="1">
      <c r="A106" s="35">
        <v>5.2</v>
      </c>
      <c r="B106" s="35">
        <v>22</v>
      </c>
      <c r="C106" s="21" t="s">
        <v>79</v>
      </c>
      <c r="D106" s="6">
        <v>20</v>
      </c>
      <c r="E106" s="17">
        <v>0.2</v>
      </c>
      <c r="F106" s="17">
        <v>14.6</v>
      </c>
      <c r="G106" s="17">
        <v>0.2</v>
      </c>
      <c r="H106" s="17">
        <v>132</v>
      </c>
      <c r="I106" s="17">
        <v>0.02</v>
      </c>
      <c r="J106" s="17">
        <v>0.2</v>
      </c>
      <c r="K106" s="17">
        <v>0.06</v>
      </c>
      <c r="L106" s="17">
        <v>4.4</v>
      </c>
      <c r="M106" s="17">
        <v>3.8</v>
      </c>
      <c r="N106" s="17">
        <v>0.6</v>
      </c>
      <c r="O106" s="17">
        <v>0.04</v>
      </c>
      <c r="P106" s="17">
        <v>0.2</v>
      </c>
      <c r="Q106" s="78">
        <v>3.25</v>
      </c>
      <c r="R106" s="53"/>
    </row>
    <row r="107" spans="1:19" s="30" customFormat="1" ht="19.5" customHeight="1">
      <c r="A107" s="36">
        <v>52</v>
      </c>
      <c r="B107" s="36"/>
      <c r="C107" s="19" t="s">
        <v>33</v>
      </c>
      <c r="D107" s="82"/>
      <c r="E107" s="90">
        <f>E105+E104+E103</f>
        <v>12.1</v>
      </c>
      <c r="F107" s="90">
        <f aca="true" t="shared" si="16" ref="F107:P107">F105+F104+F103</f>
        <v>5.800000000000001</v>
      </c>
      <c r="G107" s="90">
        <f t="shared" si="16"/>
        <v>78.2</v>
      </c>
      <c r="H107" s="90">
        <v>611</v>
      </c>
      <c r="I107" s="90">
        <f t="shared" si="16"/>
        <v>0.2</v>
      </c>
      <c r="J107" s="90">
        <f t="shared" si="16"/>
        <v>12.299999999999999</v>
      </c>
      <c r="K107" s="90">
        <f t="shared" si="16"/>
        <v>0</v>
      </c>
      <c r="L107" s="90">
        <f t="shared" si="16"/>
        <v>0</v>
      </c>
      <c r="M107" s="90">
        <f t="shared" si="16"/>
        <v>247</v>
      </c>
      <c r="N107" s="90">
        <f t="shared" si="16"/>
        <v>32.5</v>
      </c>
      <c r="O107" s="90">
        <f t="shared" si="16"/>
        <v>12.9</v>
      </c>
      <c r="P107" s="90">
        <f t="shared" si="16"/>
        <v>2.3</v>
      </c>
      <c r="Q107" s="151">
        <v>33.2</v>
      </c>
      <c r="R107" s="89"/>
      <c r="S107" s="156"/>
    </row>
    <row r="108" spans="1:19" s="7" customFormat="1" ht="13.5" customHeight="1">
      <c r="A108" s="195" t="s">
        <v>12</v>
      </c>
      <c r="B108" s="196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55"/>
      <c r="R108" s="55"/>
      <c r="S108" s="85"/>
    </row>
    <row r="109" spans="1:19" s="7" customFormat="1" ht="17.25" customHeight="1">
      <c r="A109" s="20">
        <v>6.52</v>
      </c>
      <c r="B109" s="20">
        <v>570</v>
      </c>
      <c r="C109" s="21" t="s">
        <v>140</v>
      </c>
      <c r="D109" s="17">
        <v>30</v>
      </c>
      <c r="E109" s="17">
        <v>0.65</v>
      </c>
      <c r="F109" s="17">
        <v>4.7</v>
      </c>
      <c r="G109" s="17">
        <v>4.4</v>
      </c>
      <c r="H109" s="17">
        <v>60</v>
      </c>
      <c r="I109" s="17">
        <v>0.02</v>
      </c>
      <c r="J109" s="6">
        <v>8</v>
      </c>
      <c r="K109" s="17">
        <v>0</v>
      </c>
      <c r="L109" s="17">
        <v>0</v>
      </c>
      <c r="M109" s="17">
        <v>2.8</v>
      </c>
      <c r="N109" s="17">
        <v>0</v>
      </c>
      <c r="O109" s="17">
        <v>0.5</v>
      </c>
      <c r="P109" s="17">
        <v>0.24</v>
      </c>
      <c r="Q109" s="145">
        <v>5.49</v>
      </c>
      <c r="R109" s="53"/>
      <c r="S109" s="85"/>
    </row>
    <row r="110" spans="1:19" s="7" customFormat="1" ht="24.75" customHeight="1">
      <c r="A110" s="23">
        <v>9.58</v>
      </c>
      <c r="B110" s="31">
        <v>124</v>
      </c>
      <c r="C110" s="13" t="s">
        <v>171</v>
      </c>
      <c r="D110" s="6" t="s">
        <v>11</v>
      </c>
      <c r="E110" s="17">
        <v>4.2</v>
      </c>
      <c r="F110" s="17">
        <v>7.5</v>
      </c>
      <c r="G110" s="17">
        <v>12.21</v>
      </c>
      <c r="H110" s="17">
        <v>105</v>
      </c>
      <c r="I110" s="17">
        <v>0.01</v>
      </c>
      <c r="J110" s="17">
        <v>25.6</v>
      </c>
      <c r="K110" s="17">
        <v>0.8</v>
      </c>
      <c r="L110" s="17">
        <v>0</v>
      </c>
      <c r="M110" s="17">
        <v>17.3</v>
      </c>
      <c r="N110" s="17">
        <v>22.2</v>
      </c>
      <c r="O110" s="17">
        <v>47.5</v>
      </c>
      <c r="P110" s="17">
        <v>2</v>
      </c>
      <c r="Q110" s="145">
        <v>6.24</v>
      </c>
      <c r="R110" s="53"/>
      <c r="S110" s="85"/>
    </row>
    <row r="111" spans="1:18" s="7" customFormat="1" ht="21.75" customHeight="1">
      <c r="A111" s="31">
        <v>10.68</v>
      </c>
      <c r="B111" s="31" t="s">
        <v>221</v>
      </c>
      <c r="C111" s="13" t="s">
        <v>190</v>
      </c>
      <c r="D111" s="6" t="s">
        <v>265</v>
      </c>
      <c r="E111" s="6">
        <v>8.51</v>
      </c>
      <c r="F111" s="6">
        <v>14.18</v>
      </c>
      <c r="G111" s="6">
        <v>17.76</v>
      </c>
      <c r="H111" s="6">
        <v>155</v>
      </c>
      <c r="I111" s="6">
        <v>0.01</v>
      </c>
      <c r="J111" s="6">
        <v>2.08</v>
      </c>
      <c r="K111" s="6">
        <v>0</v>
      </c>
      <c r="L111" s="6">
        <v>0</v>
      </c>
      <c r="M111" s="6">
        <v>11.9</v>
      </c>
      <c r="N111" s="6">
        <v>0</v>
      </c>
      <c r="O111" s="6">
        <v>0</v>
      </c>
      <c r="P111" s="6">
        <v>0.19</v>
      </c>
      <c r="Q111" s="75">
        <v>5</v>
      </c>
      <c r="R111" s="52"/>
    </row>
    <row r="112" spans="1:18" s="7" customFormat="1" ht="18.75" customHeight="1">
      <c r="A112" s="22">
        <v>14.09</v>
      </c>
      <c r="B112" s="22">
        <v>538</v>
      </c>
      <c r="C112" s="95" t="s">
        <v>105</v>
      </c>
      <c r="D112" s="187">
        <v>150</v>
      </c>
      <c r="E112" s="187">
        <v>3.6</v>
      </c>
      <c r="F112" s="187">
        <v>6.4</v>
      </c>
      <c r="G112" s="187">
        <v>23.1</v>
      </c>
      <c r="H112" s="187">
        <v>139</v>
      </c>
      <c r="I112" s="187">
        <v>0</v>
      </c>
      <c r="J112" s="187">
        <v>12.3</v>
      </c>
      <c r="K112" s="187">
        <v>0</v>
      </c>
      <c r="L112" s="187">
        <v>0</v>
      </c>
      <c r="M112" s="187">
        <v>39.1</v>
      </c>
      <c r="N112" s="187">
        <v>0</v>
      </c>
      <c r="O112" s="187">
        <v>40</v>
      </c>
      <c r="P112" s="187">
        <v>0.1</v>
      </c>
      <c r="Q112" s="96">
        <v>8.81</v>
      </c>
      <c r="R112" s="54"/>
    </row>
    <row r="113" spans="1:18" s="7" customFormat="1" ht="27" customHeight="1">
      <c r="A113" s="23">
        <v>10.98</v>
      </c>
      <c r="B113" s="31">
        <v>638</v>
      </c>
      <c r="C113" s="13" t="s">
        <v>116</v>
      </c>
      <c r="D113" s="17">
        <v>200</v>
      </c>
      <c r="E113" s="6">
        <v>1</v>
      </c>
      <c r="F113" s="6">
        <v>0.1</v>
      </c>
      <c r="G113" s="6">
        <v>27.5</v>
      </c>
      <c r="H113" s="6">
        <v>110</v>
      </c>
      <c r="I113" s="6">
        <v>0.1</v>
      </c>
      <c r="J113" s="6">
        <v>22.5</v>
      </c>
      <c r="K113" s="6">
        <v>0</v>
      </c>
      <c r="L113" s="6">
        <v>0</v>
      </c>
      <c r="M113" s="6">
        <v>94.9</v>
      </c>
      <c r="N113" s="6">
        <v>0</v>
      </c>
      <c r="O113" s="6">
        <v>0</v>
      </c>
      <c r="P113" s="6">
        <v>1.5</v>
      </c>
      <c r="Q113" s="23">
        <v>6.86</v>
      </c>
      <c r="R113" s="52"/>
    </row>
    <row r="114" spans="1:18" s="7" customFormat="1" ht="24.75" customHeight="1">
      <c r="A114" s="35">
        <v>1.5</v>
      </c>
      <c r="B114" s="35" t="s">
        <v>162</v>
      </c>
      <c r="C114" s="9" t="s">
        <v>24</v>
      </c>
      <c r="D114" s="17">
        <v>20</v>
      </c>
      <c r="E114" s="17">
        <v>2.9</v>
      </c>
      <c r="F114" s="17">
        <v>0.3</v>
      </c>
      <c r="G114" s="17">
        <v>17</v>
      </c>
      <c r="H114" s="17">
        <v>117.5</v>
      </c>
      <c r="I114" s="17">
        <v>0.04</v>
      </c>
      <c r="J114" s="17">
        <v>0.1</v>
      </c>
      <c r="K114" s="17">
        <v>0.3</v>
      </c>
      <c r="L114" s="17">
        <v>0.95</v>
      </c>
      <c r="M114" s="17">
        <v>0</v>
      </c>
      <c r="N114" s="17">
        <v>4.2</v>
      </c>
      <c r="O114" s="17">
        <v>0</v>
      </c>
      <c r="P114" s="17">
        <v>0.7</v>
      </c>
      <c r="Q114" s="74">
        <f>A114/1.2</f>
        <v>1.25</v>
      </c>
      <c r="R114" s="53"/>
    </row>
    <row r="115" spans="1:18" s="7" customFormat="1" ht="14.25" customHeight="1">
      <c r="A115" s="35">
        <v>1.32</v>
      </c>
      <c r="B115" s="35" t="s">
        <v>162</v>
      </c>
      <c r="C115" s="21" t="s">
        <v>90</v>
      </c>
      <c r="D115" s="17">
        <v>20</v>
      </c>
      <c r="E115" s="17">
        <v>1.2</v>
      </c>
      <c r="F115" s="17">
        <v>0.2</v>
      </c>
      <c r="G115" s="17">
        <v>6.1</v>
      </c>
      <c r="H115" s="17">
        <v>32</v>
      </c>
      <c r="I115" s="17">
        <v>0.08</v>
      </c>
      <c r="J115" s="17">
        <v>0</v>
      </c>
      <c r="K115" s="17">
        <v>0.26</v>
      </c>
      <c r="L115" s="17">
        <v>0.92</v>
      </c>
      <c r="M115" s="17">
        <v>6.7</v>
      </c>
      <c r="N115" s="17">
        <v>77.6</v>
      </c>
      <c r="O115" s="17">
        <v>0</v>
      </c>
      <c r="P115" s="17">
        <v>1.8</v>
      </c>
      <c r="Q115" s="74">
        <f>A115/1.2</f>
        <v>1.1</v>
      </c>
      <c r="R115" s="53"/>
    </row>
    <row r="116" spans="1:19" s="30" customFormat="1" ht="15" customHeight="1">
      <c r="A116" s="24">
        <v>78</v>
      </c>
      <c r="B116" s="24"/>
      <c r="C116" s="25" t="s">
        <v>34</v>
      </c>
      <c r="D116" s="86"/>
      <c r="E116" s="86">
        <f aca="true" t="shared" si="17" ref="E116:Q116">SUM(E109:E115)</f>
        <v>22.06</v>
      </c>
      <c r="F116" s="86">
        <f t="shared" si="17"/>
        <v>33.38</v>
      </c>
      <c r="G116" s="86">
        <f t="shared" si="17"/>
        <v>108.07</v>
      </c>
      <c r="H116" s="86">
        <f t="shared" si="17"/>
        <v>718.5</v>
      </c>
      <c r="I116" s="86">
        <f t="shared" si="17"/>
        <v>0.26</v>
      </c>
      <c r="J116" s="86">
        <f t="shared" si="17"/>
        <v>70.58</v>
      </c>
      <c r="K116" s="86">
        <f t="shared" si="17"/>
        <v>1.36</v>
      </c>
      <c r="L116" s="86">
        <f t="shared" si="17"/>
        <v>1.87</v>
      </c>
      <c r="M116" s="86">
        <f t="shared" si="17"/>
        <v>172.7</v>
      </c>
      <c r="N116" s="86">
        <f t="shared" si="17"/>
        <v>104</v>
      </c>
      <c r="O116" s="86">
        <f t="shared" si="17"/>
        <v>88</v>
      </c>
      <c r="P116" s="86">
        <f t="shared" si="17"/>
        <v>6.53</v>
      </c>
      <c r="Q116" s="152">
        <f t="shared" si="17"/>
        <v>34.75</v>
      </c>
      <c r="R116" s="57"/>
      <c r="S116" s="156"/>
    </row>
    <row r="117" spans="1:19" s="30" customFormat="1" ht="19.5" customHeight="1">
      <c r="A117" s="99">
        <v>130</v>
      </c>
      <c r="B117" s="99"/>
      <c r="C117" s="27" t="s">
        <v>21</v>
      </c>
      <c r="D117" s="102"/>
      <c r="E117" s="103">
        <f aca="true" t="shared" si="18" ref="E117:Q117">E116+E107</f>
        <v>34.16</v>
      </c>
      <c r="F117" s="103">
        <f t="shared" si="18"/>
        <v>39.18000000000001</v>
      </c>
      <c r="G117" s="103">
        <f t="shared" si="18"/>
        <v>186.26999999999998</v>
      </c>
      <c r="H117" s="103">
        <f t="shared" si="18"/>
        <v>1329.5</v>
      </c>
      <c r="I117" s="103">
        <f t="shared" si="18"/>
        <v>0.46</v>
      </c>
      <c r="J117" s="103">
        <f t="shared" si="18"/>
        <v>82.88</v>
      </c>
      <c r="K117" s="103">
        <f t="shared" si="18"/>
        <v>1.36</v>
      </c>
      <c r="L117" s="103">
        <f t="shared" si="18"/>
        <v>1.87</v>
      </c>
      <c r="M117" s="103">
        <f t="shared" si="18"/>
        <v>419.7</v>
      </c>
      <c r="N117" s="103">
        <f t="shared" si="18"/>
        <v>136.5</v>
      </c>
      <c r="O117" s="103">
        <f t="shared" si="18"/>
        <v>100.9</v>
      </c>
      <c r="P117" s="103">
        <f t="shared" si="18"/>
        <v>8.83</v>
      </c>
      <c r="Q117" s="103">
        <f t="shared" si="18"/>
        <v>67.95</v>
      </c>
      <c r="R117" s="104"/>
      <c r="S117" s="156"/>
    </row>
    <row r="118" spans="1:19" s="30" customFormat="1" ht="13.5" customHeight="1">
      <c r="A118" s="18"/>
      <c r="B118" s="18"/>
      <c r="C118" s="193" t="s">
        <v>48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139"/>
      <c r="R118" s="57"/>
      <c r="S118" s="156"/>
    </row>
    <row r="119" spans="1:19" s="7" customFormat="1" ht="14.25" customHeight="1">
      <c r="A119" s="18"/>
      <c r="B119" s="18"/>
      <c r="C119" s="195" t="s">
        <v>10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139"/>
      <c r="R119" s="55"/>
      <c r="S119" s="85"/>
    </row>
    <row r="120" spans="1:18" s="7" customFormat="1" ht="24.75" customHeight="1">
      <c r="A120" s="31" t="s">
        <v>147</v>
      </c>
      <c r="B120" s="31">
        <v>257</v>
      </c>
      <c r="C120" s="13" t="s">
        <v>191</v>
      </c>
      <c r="D120" s="6" t="s">
        <v>11</v>
      </c>
      <c r="E120" s="6">
        <v>14.3</v>
      </c>
      <c r="F120" s="6">
        <v>11.55</v>
      </c>
      <c r="G120" s="6">
        <v>75.5</v>
      </c>
      <c r="H120" s="6">
        <v>432</v>
      </c>
      <c r="I120" s="6">
        <v>5.5</v>
      </c>
      <c r="J120" s="6">
        <v>4.1</v>
      </c>
      <c r="K120" s="6">
        <v>34.9</v>
      </c>
      <c r="L120" s="6">
        <v>0.02</v>
      </c>
      <c r="M120" s="6">
        <v>351</v>
      </c>
      <c r="N120" s="6">
        <v>0</v>
      </c>
      <c r="O120" s="6">
        <v>101</v>
      </c>
      <c r="P120" s="6">
        <v>2.5</v>
      </c>
      <c r="Q120" s="31">
        <v>10.06</v>
      </c>
      <c r="R120" s="52"/>
    </row>
    <row r="121" spans="1:18" s="7" customFormat="1" ht="18" customHeight="1">
      <c r="A121" s="35">
        <v>5.2</v>
      </c>
      <c r="B121" s="35">
        <v>22</v>
      </c>
      <c r="C121" s="21" t="s">
        <v>79</v>
      </c>
      <c r="D121" s="6">
        <v>10</v>
      </c>
      <c r="E121" s="17">
        <v>0.1</v>
      </c>
      <c r="F121" s="17">
        <v>7.3</v>
      </c>
      <c r="G121" s="17">
        <v>0.1</v>
      </c>
      <c r="H121" s="17">
        <v>66</v>
      </c>
      <c r="I121" s="17">
        <v>0.01</v>
      </c>
      <c r="J121" s="17">
        <v>0.1</v>
      </c>
      <c r="K121" s="17">
        <v>0.03</v>
      </c>
      <c r="L121" s="17">
        <v>2.2</v>
      </c>
      <c r="M121" s="17">
        <v>1.9</v>
      </c>
      <c r="N121" s="17">
        <v>0.3</v>
      </c>
      <c r="O121" s="17">
        <v>0.02</v>
      </c>
      <c r="P121" s="17">
        <v>0.1</v>
      </c>
      <c r="Q121" s="78">
        <v>3.25</v>
      </c>
      <c r="R121" s="53"/>
    </row>
    <row r="122" spans="1:18" s="7" customFormat="1" ht="18" customHeight="1">
      <c r="A122" s="35">
        <v>10.97</v>
      </c>
      <c r="B122" s="35">
        <v>693</v>
      </c>
      <c r="C122" s="21" t="s">
        <v>172</v>
      </c>
      <c r="D122" s="10">
        <v>200</v>
      </c>
      <c r="E122" s="11">
        <v>5.6</v>
      </c>
      <c r="F122" s="11">
        <v>5.6</v>
      </c>
      <c r="G122" s="11">
        <v>21.4</v>
      </c>
      <c r="H122" s="11">
        <v>154</v>
      </c>
      <c r="I122" s="10">
        <v>0.01</v>
      </c>
      <c r="J122" s="10">
        <v>0.7</v>
      </c>
      <c r="K122" s="10">
        <v>0.2</v>
      </c>
      <c r="L122" s="10">
        <v>14.98</v>
      </c>
      <c r="M122" s="10">
        <v>0</v>
      </c>
      <c r="N122" s="10">
        <v>0</v>
      </c>
      <c r="O122" s="10">
        <v>22.6</v>
      </c>
      <c r="P122" s="10">
        <v>0.4</v>
      </c>
      <c r="Q122" s="35">
        <v>9.4</v>
      </c>
      <c r="R122" s="51"/>
    </row>
    <row r="123" spans="1:18" s="7" customFormat="1" ht="18" customHeight="1">
      <c r="A123" s="84"/>
      <c r="B123" s="84" t="s">
        <v>162</v>
      </c>
      <c r="C123" s="21" t="s">
        <v>46</v>
      </c>
      <c r="D123" s="6">
        <v>40</v>
      </c>
      <c r="E123" s="17">
        <v>2.9</v>
      </c>
      <c r="F123" s="17">
        <v>1.1</v>
      </c>
      <c r="G123" s="17">
        <v>18.2</v>
      </c>
      <c r="H123" s="17">
        <v>96</v>
      </c>
      <c r="I123" s="17">
        <v>0</v>
      </c>
      <c r="J123" s="17">
        <v>0</v>
      </c>
      <c r="K123" s="17">
        <v>0</v>
      </c>
      <c r="L123" s="17">
        <v>0</v>
      </c>
      <c r="M123" s="17">
        <v>7.7</v>
      </c>
      <c r="N123" s="17">
        <v>32.5</v>
      </c>
      <c r="O123" s="17">
        <v>6.5</v>
      </c>
      <c r="P123" s="17">
        <v>0.7</v>
      </c>
      <c r="Q123" s="146"/>
      <c r="R123" s="53"/>
    </row>
    <row r="124" spans="1:19" s="30" customFormat="1" ht="18.75" customHeight="1">
      <c r="A124" s="36">
        <v>52</v>
      </c>
      <c r="B124" s="36"/>
      <c r="C124" s="25" t="s">
        <v>33</v>
      </c>
      <c r="D124" s="93"/>
      <c r="E124" s="93" t="s">
        <v>264</v>
      </c>
      <c r="F124" s="82"/>
      <c r="G124" s="90">
        <f>G123+G122+G121+G120</f>
        <v>115.19999999999999</v>
      </c>
      <c r="H124" s="90">
        <f aca="true" t="shared" si="19" ref="H124:P124">H123+H122+H121+H120</f>
        <v>748</v>
      </c>
      <c r="I124" s="90">
        <f t="shared" si="19"/>
        <v>5.52</v>
      </c>
      <c r="J124" s="90">
        <f t="shared" si="19"/>
        <v>4.8999999999999995</v>
      </c>
      <c r="K124" s="90">
        <f t="shared" si="19"/>
        <v>35.129999999999995</v>
      </c>
      <c r="L124" s="90">
        <f t="shared" si="19"/>
        <v>17.2</v>
      </c>
      <c r="M124" s="90">
        <f t="shared" si="19"/>
        <v>360.6</v>
      </c>
      <c r="N124" s="90">
        <f t="shared" si="19"/>
        <v>32.8</v>
      </c>
      <c r="O124" s="90">
        <f t="shared" si="19"/>
        <v>130.12</v>
      </c>
      <c r="P124" s="90">
        <f t="shared" si="19"/>
        <v>3.7</v>
      </c>
      <c r="Q124" s="148" t="e">
        <f>SUM(#REF!)</f>
        <v>#REF!</v>
      </c>
      <c r="R124" s="89"/>
      <c r="S124" s="156"/>
    </row>
    <row r="125" spans="1:19" s="7" customFormat="1" ht="14.25" customHeight="1">
      <c r="A125" s="18"/>
      <c r="B125" s="18"/>
      <c r="C125" s="201" t="s">
        <v>23</v>
      </c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139"/>
      <c r="R125" s="58"/>
      <c r="S125" s="85"/>
    </row>
    <row r="126" spans="1:19" s="7" customFormat="1" ht="21" customHeight="1">
      <c r="A126" s="31" t="s">
        <v>156</v>
      </c>
      <c r="B126" s="31">
        <v>81</v>
      </c>
      <c r="C126" s="21" t="s">
        <v>193</v>
      </c>
      <c r="D126" s="14" t="s">
        <v>174</v>
      </c>
      <c r="E126" s="32">
        <v>0.5</v>
      </c>
      <c r="F126" s="32">
        <v>3.2</v>
      </c>
      <c r="G126" s="32">
        <v>2.6</v>
      </c>
      <c r="H126" s="32">
        <v>41.6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142">
        <v>7.23</v>
      </c>
      <c r="R126" s="55"/>
      <c r="S126" s="85"/>
    </row>
    <row r="127" spans="1:19" s="7" customFormat="1" ht="17.25" customHeight="1">
      <c r="A127" s="35" t="s">
        <v>155</v>
      </c>
      <c r="B127" s="31" t="s">
        <v>262</v>
      </c>
      <c r="C127" s="21" t="s">
        <v>222</v>
      </c>
      <c r="D127" s="14" t="s">
        <v>11</v>
      </c>
      <c r="E127" s="32">
        <v>1.2</v>
      </c>
      <c r="F127" s="32">
        <v>4.1</v>
      </c>
      <c r="G127" s="32">
        <v>6.5</v>
      </c>
      <c r="H127" s="32">
        <v>74</v>
      </c>
      <c r="I127" s="32">
        <v>0.1</v>
      </c>
      <c r="J127" s="32">
        <v>17.3</v>
      </c>
      <c r="K127" s="32">
        <v>1.2</v>
      </c>
      <c r="L127" s="32">
        <v>0</v>
      </c>
      <c r="M127" s="32">
        <v>77.1</v>
      </c>
      <c r="N127" s="32">
        <v>2.2</v>
      </c>
      <c r="O127" s="32">
        <v>0</v>
      </c>
      <c r="P127" s="32">
        <v>1.2</v>
      </c>
      <c r="Q127" s="84">
        <v>20.58</v>
      </c>
      <c r="R127" s="53"/>
      <c r="S127" s="53"/>
    </row>
    <row r="128" spans="1:19" s="7" customFormat="1" ht="18" customHeight="1">
      <c r="A128" s="22">
        <v>14.09</v>
      </c>
      <c r="B128" s="33">
        <v>393</v>
      </c>
      <c r="C128" s="4" t="s">
        <v>253</v>
      </c>
      <c r="D128" s="187">
        <v>80</v>
      </c>
      <c r="E128" s="187">
        <v>10.6</v>
      </c>
      <c r="F128" s="187">
        <v>17.2</v>
      </c>
      <c r="G128" s="187">
        <v>0.2</v>
      </c>
      <c r="H128" s="187">
        <v>156</v>
      </c>
      <c r="I128" s="187">
        <v>0.2</v>
      </c>
      <c r="J128" s="187">
        <v>0</v>
      </c>
      <c r="K128" s="187">
        <v>0</v>
      </c>
      <c r="L128" s="187">
        <v>0</v>
      </c>
      <c r="M128" s="187">
        <v>32</v>
      </c>
      <c r="N128" s="187">
        <v>0</v>
      </c>
      <c r="O128" s="187">
        <v>0</v>
      </c>
      <c r="P128" s="187">
        <v>1.4</v>
      </c>
      <c r="Q128" s="147">
        <v>8.81</v>
      </c>
      <c r="R128" s="54"/>
      <c r="S128" s="85"/>
    </row>
    <row r="129" spans="1:19" s="7" customFormat="1" ht="19.5" customHeight="1">
      <c r="A129" s="64" t="s">
        <v>152</v>
      </c>
      <c r="B129" s="64" t="s">
        <v>197</v>
      </c>
      <c r="C129" s="13" t="s">
        <v>87</v>
      </c>
      <c r="D129" s="6">
        <v>150</v>
      </c>
      <c r="E129" s="17">
        <v>6.3</v>
      </c>
      <c r="F129" s="17">
        <v>5</v>
      </c>
      <c r="G129" s="17">
        <v>38.9</v>
      </c>
      <c r="H129" s="17">
        <v>160</v>
      </c>
      <c r="I129" s="17">
        <v>0.05</v>
      </c>
      <c r="J129" s="17">
        <v>5.4</v>
      </c>
      <c r="K129" s="17">
        <v>0</v>
      </c>
      <c r="L129" s="17">
        <v>0</v>
      </c>
      <c r="M129" s="17">
        <v>33.5</v>
      </c>
      <c r="N129" s="17">
        <v>0.52</v>
      </c>
      <c r="O129" s="17">
        <v>44</v>
      </c>
      <c r="P129" s="17">
        <v>0.8</v>
      </c>
      <c r="Q129" s="146">
        <v>21.51</v>
      </c>
      <c r="R129" s="53"/>
      <c r="S129" s="85"/>
    </row>
    <row r="130" spans="1:18" s="7" customFormat="1" ht="18" customHeight="1">
      <c r="A130" s="23">
        <v>4.5</v>
      </c>
      <c r="B130" s="23">
        <v>591</v>
      </c>
      <c r="C130" s="13" t="s">
        <v>117</v>
      </c>
      <c r="D130" s="17">
        <v>200</v>
      </c>
      <c r="E130" s="17">
        <v>0.4</v>
      </c>
      <c r="F130" s="17">
        <v>0</v>
      </c>
      <c r="G130" s="17">
        <v>9.1</v>
      </c>
      <c r="H130" s="17">
        <v>42</v>
      </c>
      <c r="I130" s="17">
        <v>0.04</v>
      </c>
      <c r="J130" s="17">
        <v>3.54</v>
      </c>
      <c r="K130" s="17">
        <v>0.05</v>
      </c>
      <c r="L130" s="17">
        <v>0.05</v>
      </c>
      <c r="M130" s="17">
        <v>62.04</v>
      </c>
      <c r="N130" s="17">
        <v>0</v>
      </c>
      <c r="O130" s="17">
        <v>0</v>
      </c>
      <c r="P130" s="17">
        <v>0.9</v>
      </c>
      <c r="Q130" s="87">
        <f>A130/1.6</f>
        <v>2.8125</v>
      </c>
      <c r="R130" s="53"/>
    </row>
    <row r="131" spans="1:18" s="7" customFormat="1" ht="24.75" customHeight="1">
      <c r="A131" s="35">
        <v>1.5</v>
      </c>
      <c r="B131" s="35" t="s">
        <v>162</v>
      </c>
      <c r="C131" s="9" t="s">
        <v>24</v>
      </c>
      <c r="D131" s="17">
        <v>20</v>
      </c>
      <c r="E131" s="17">
        <v>2.9</v>
      </c>
      <c r="F131" s="17">
        <v>0.3</v>
      </c>
      <c r="G131" s="17">
        <v>17</v>
      </c>
      <c r="H131" s="17">
        <v>117.5</v>
      </c>
      <c r="I131" s="17">
        <v>0.04</v>
      </c>
      <c r="J131" s="17">
        <v>0.1</v>
      </c>
      <c r="K131" s="17">
        <v>0.3</v>
      </c>
      <c r="L131" s="17">
        <v>0.95</v>
      </c>
      <c r="M131" s="17">
        <v>0</v>
      </c>
      <c r="N131" s="17">
        <v>4.2</v>
      </c>
      <c r="O131" s="17">
        <v>0</v>
      </c>
      <c r="P131" s="17">
        <v>0.7</v>
      </c>
      <c r="Q131" s="74">
        <f>A131/1.2</f>
        <v>1.25</v>
      </c>
      <c r="R131" s="53"/>
    </row>
    <row r="132" spans="1:18" s="7" customFormat="1" ht="18" customHeight="1">
      <c r="A132" s="35">
        <v>1.32</v>
      </c>
      <c r="B132" s="35" t="s">
        <v>162</v>
      </c>
      <c r="C132" s="21" t="s">
        <v>90</v>
      </c>
      <c r="D132" s="17">
        <v>20</v>
      </c>
      <c r="E132" s="17">
        <v>1.2</v>
      </c>
      <c r="F132" s="17">
        <v>0.2</v>
      </c>
      <c r="G132" s="17">
        <v>6.1</v>
      </c>
      <c r="H132" s="17">
        <v>32</v>
      </c>
      <c r="I132" s="17">
        <v>0.08</v>
      </c>
      <c r="J132" s="17">
        <v>0</v>
      </c>
      <c r="K132" s="17">
        <v>0.26</v>
      </c>
      <c r="L132" s="17">
        <v>0.92</v>
      </c>
      <c r="M132" s="17">
        <v>6.7</v>
      </c>
      <c r="N132" s="17">
        <v>77.6</v>
      </c>
      <c r="O132" s="17">
        <v>0</v>
      </c>
      <c r="P132" s="17">
        <v>1.8</v>
      </c>
      <c r="Q132" s="74">
        <f>A132/1.2</f>
        <v>1.1</v>
      </c>
      <c r="R132" s="53"/>
    </row>
    <row r="133" spans="1:19" s="7" customFormat="1" ht="21.75" customHeight="1">
      <c r="A133" s="35">
        <v>1.58</v>
      </c>
      <c r="B133" s="35" t="s">
        <v>162</v>
      </c>
      <c r="C133" s="21" t="s">
        <v>249</v>
      </c>
      <c r="D133" s="17">
        <v>80</v>
      </c>
      <c r="E133" s="17">
        <v>3.12</v>
      </c>
      <c r="F133" s="17">
        <v>0.48</v>
      </c>
      <c r="G133" s="17">
        <v>18.2</v>
      </c>
      <c r="H133" s="17">
        <v>121</v>
      </c>
      <c r="I133" s="17">
        <v>0.08</v>
      </c>
      <c r="J133" s="17">
        <v>0</v>
      </c>
      <c r="K133" s="17">
        <v>0.26</v>
      </c>
      <c r="L133" s="17">
        <v>0.92</v>
      </c>
      <c r="M133" s="17">
        <v>13.2</v>
      </c>
      <c r="N133" s="17">
        <v>77.6</v>
      </c>
      <c r="O133" s="17">
        <v>22.8</v>
      </c>
      <c r="P133" s="17">
        <v>1.8</v>
      </c>
      <c r="Q133" s="84">
        <v>1.14</v>
      </c>
      <c r="R133" s="53"/>
      <c r="S133" s="85"/>
    </row>
    <row r="134" spans="1:19" s="30" customFormat="1" ht="21" customHeight="1">
      <c r="A134" s="36">
        <v>78</v>
      </c>
      <c r="B134" s="36"/>
      <c r="C134" s="19" t="s">
        <v>34</v>
      </c>
      <c r="D134" s="82"/>
      <c r="E134" s="82">
        <f aca="true" t="shared" si="20" ref="E134:Q134">SUM(E126:E133)</f>
        <v>26.219999999999995</v>
      </c>
      <c r="F134" s="82">
        <f t="shared" si="20"/>
        <v>30.48</v>
      </c>
      <c r="G134" s="82">
        <f t="shared" si="20"/>
        <v>98.6</v>
      </c>
      <c r="H134" s="82">
        <f t="shared" si="20"/>
        <v>744.1</v>
      </c>
      <c r="I134" s="82">
        <f t="shared" si="20"/>
        <v>0.59</v>
      </c>
      <c r="J134" s="82">
        <f t="shared" si="20"/>
        <v>26.340000000000003</v>
      </c>
      <c r="K134" s="82">
        <f t="shared" si="20"/>
        <v>2.0700000000000003</v>
      </c>
      <c r="L134" s="82">
        <f t="shared" si="20"/>
        <v>2.84</v>
      </c>
      <c r="M134" s="82">
        <f t="shared" si="20"/>
        <v>224.53999999999996</v>
      </c>
      <c r="N134" s="82">
        <f t="shared" si="20"/>
        <v>162.12</v>
      </c>
      <c r="O134" s="82">
        <f t="shared" si="20"/>
        <v>66.8</v>
      </c>
      <c r="P134" s="82">
        <f t="shared" si="20"/>
        <v>8.6</v>
      </c>
      <c r="Q134" s="148">
        <f t="shared" si="20"/>
        <v>64.43249999999999</v>
      </c>
      <c r="R134" s="89"/>
      <c r="S134" s="156"/>
    </row>
    <row r="135" spans="1:19" s="30" customFormat="1" ht="15" customHeight="1">
      <c r="A135" s="36">
        <v>130</v>
      </c>
      <c r="B135" s="36"/>
      <c r="C135" s="19" t="s">
        <v>21</v>
      </c>
      <c r="D135" s="82"/>
      <c r="E135" s="82"/>
      <c r="F135" s="82">
        <f aca="true" t="shared" si="21" ref="F135:P135">F134+F124</f>
        <v>30.48</v>
      </c>
      <c r="G135" s="82">
        <f t="shared" si="21"/>
        <v>213.79999999999998</v>
      </c>
      <c r="H135" s="82">
        <f t="shared" si="21"/>
        <v>1492.1</v>
      </c>
      <c r="I135" s="82">
        <f t="shared" si="21"/>
        <v>6.109999999999999</v>
      </c>
      <c r="J135" s="82">
        <f t="shared" si="21"/>
        <v>31.240000000000002</v>
      </c>
      <c r="K135" s="82">
        <f t="shared" si="21"/>
        <v>37.199999999999996</v>
      </c>
      <c r="L135" s="82">
        <f t="shared" si="21"/>
        <v>20.04</v>
      </c>
      <c r="M135" s="82">
        <f t="shared" si="21"/>
        <v>585.14</v>
      </c>
      <c r="N135" s="82">
        <f t="shared" si="21"/>
        <v>194.92000000000002</v>
      </c>
      <c r="O135" s="82">
        <f t="shared" si="21"/>
        <v>196.92000000000002</v>
      </c>
      <c r="P135" s="82">
        <f t="shared" si="21"/>
        <v>12.3</v>
      </c>
      <c r="Q135" s="144">
        <v>82.59</v>
      </c>
      <c r="R135" s="89"/>
      <c r="S135" s="156"/>
    </row>
    <row r="136" spans="1:19" s="7" customFormat="1" ht="21" customHeight="1">
      <c r="A136" s="18"/>
      <c r="B136" s="18"/>
      <c r="C136" s="193" t="s">
        <v>49</v>
      </c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139"/>
      <c r="R136" s="57"/>
      <c r="S136" s="85"/>
    </row>
    <row r="137" spans="1:19" s="7" customFormat="1" ht="21" customHeight="1">
      <c r="A137" s="18"/>
      <c r="B137" s="18"/>
      <c r="C137" s="201" t="s">
        <v>195</v>
      </c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139"/>
      <c r="R137" s="58"/>
      <c r="S137" s="85"/>
    </row>
    <row r="138" spans="1:19" s="7" customFormat="1" ht="27" customHeight="1">
      <c r="A138" s="64" t="s">
        <v>123</v>
      </c>
      <c r="B138" s="64" t="s">
        <v>252</v>
      </c>
      <c r="C138" s="21" t="s">
        <v>194</v>
      </c>
      <c r="D138" s="6" t="s">
        <v>66</v>
      </c>
      <c r="E138" s="17">
        <v>10.3</v>
      </c>
      <c r="F138" s="17">
        <v>10.1</v>
      </c>
      <c r="G138" s="17">
        <v>39.3</v>
      </c>
      <c r="H138" s="17">
        <v>287</v>
      </c>
      <c r="I138" s="17">
        <v>0</v>
      </c>
      <c r="J138" s="17">
        <v>1.9</v>
      </c>
      <c r="K138" s="17">
        <v>0</v>
      </c>
      <c r="L138" s="17">
        <v>0</v>
      </c>
      <c r="M138" s="17">
        <v>128.7</v>
      </c>
      <c r="N138" s="17">
        <v>0</v>
      </c>
      <c r="O138" s="17">
        <v>5.9</v>
      </c>
      <c r="P138" s="17">
        <v>0.8</v>
      </c>
      <c r="Q138" s="146" t="s">
        <v>135</v>
      </c>
      <c r="R138" s="53"/>
      <c r="S138" s="85"/>
    </row>
    <row r="139" spans="1:18" s="7" customFormat="1" ht="18" customHeight="1">
      <c r="A139" s="35">
        <v>1.5</v>
      </c>
      <c r="B139" s="35">
        <v>686</v>
      </c>
      <c r="C139" s="21" t="s">
        <v>176</v>
      </c>
      <c r="D139" s="6" t="s">
        <v>11</v>
      </c>
      <c r="E139" s="17">
        <v>0.2</v>
      </c>
      <c r="F139" s="17">
        <v>0</v>
      </c>
      <c r="G139" s="17">
        <v>13.9</v>
      </c>
      <c r="H139" s="17">
        <v>55</v>
      </c>
      <c r="I139" s="17">
        <v>0.04</v>
      </c>
      <c r="J139" s="17">
        <v>0.1</v>
      </c>
      <c r="K139" s="17">
        <v>0.3</v>
      </c>
      <c r="L139" s="17">
        <v>0.95</v>
      </c>
      <c r="M139" s="17">
        <v>67.1</v>
      </c>
      <c r="N139" s="17">
        <v>1.2</v>
      </c>
      <c r="O139" s="17">
        <v>2.6</v>
      </c>
      <c r="P139" s="17">
        <v>0.9</v>
      </c>
      <c r="Q139" s="74">
        <f>A139/1.2</f>
        <v>1.25</v>
      </c>
      <c r="R139" s="53"/>
    </row>
    <row r="140" spans="1:18" s="7" customFormat="1" ht="18" customHeight="1">
      <c r="A140" s="35">
        <v>5.2</v>
      </c>
      <c r="B140" s="35">
        <v>22</v>
      </c>
      <c r="C140" s="21" t="s">
        <v>79</v>
      </c>
      <c r="D140" s="6">
        <v>10</v>
      </c>
      <c r="E140" s="17">
        <v>0.1</v>
      </c>
      <c r="F140" s="17">
        <v>7.3</v>
      </c>
      <c r="G140" s="17">
        <v>0.1</v>
      </c>
      <c r="H140" s="17">
        <v>66</v>
      </c>
      <c r="I140" s="17">
        <v>0.01</v>
      </c>
      <c r="J140" s="17">
        <v>0.1</v>
      </c>
      <c r="K140" s="17">
        <v>0.03</v>
      </c>
      <c r="L140" s="17">
        <v>2.2</v>
      </c>
      <c r="M140" s="17">
        <v>1.9</v>
      </c>
      <c r="N140" s="17">
        <v>0.3</v>
      </c>
      <c r="O140" s="17">
        <v>0.02</v>
      </c>
      <c r="P140" s="17">
        <v>0.1</v>
      </c>
      <c r="Q140" s="78">
        <v>3.25</v>
      </c>
      <c r="R140" s="53"/>
    </row>
    <row r="141" spans="1:18" s="7" customFormat="1" ht="19.5" customHeight="1">
      <c r="A141" s="64" t="s">
        <v>141</v>
      </c>
      <c r="B141" s="64" t="s">
        <v>162</v>
      </c>
      <c r="C141" s="9" t="s">
        <v>46</v>
      </c>
      <c r="D141" s="14" t="s">
        <v>35</v>
      </c>
      <c r="E141" s="11">
        <v>2.9</v>
      </c>
      <c r="F141" s="11">
        <v>1.1</v>
      </c>
      <c r="G141" s="11">
        <v>18.2</v>
      </c>
      <c r="H141" s="11">
        <v>96</v>
      </c>
      <c r="I141" s="17">
        <v>0</v>
      </c>
      <c r="J141" s="17">
        <v>0</v>
      </c>
      <c r="K141" s="17">
        <v>0</v>
      </c>
      <c r="L141" s="17">
        <v>0</v>
      </c>
      <c r="M141" s="17">
        <v>7.7</v>
      </c>
      <c r="N141" s="17">
        <v>32.5</v>
      </c>
      <c r="O141" s="17">
        <v>6.5</v>
      </c>
      <c r="P141" s="17">
        <v>0.7</v>
      </c>
      <c r="Q141" s="65" t="s">
        <v>129</v>
      </c>
      <c r="R141" s="53"/>
    </row>
    <row r="142" spans="1:19" s="30" customFormat="1" ht="15.75" customHeight="1">
      <c r="A142" s="36">
        <v>52</v>
      </c>
      <c r="B142" s="36"/>
      <c r="C142" s="19" t="s">
        <v>33</v>
      </c>
      <c r="D142" s="82"/>
      <c r="E142" s="82">
        <f aca="true" t="shared" si="22" ref="E142:Q142">SUM(E138:E141)</f>
        <v>13.5</v>
      </c>
      <c r="F142" s="82">
        <f t="shared" si="22"/>
        <v>18.5</v>
      </c>
      <c r="G142" s="82">
        <f t="shared" si="22"/>
        <v>71.5</v>
      </c>
      <c r="H142" s="82">
        <f t="shared" si="22"/>
        <v>504</v>
      </c>
      <c r="I142" s="82">
        <f t="shared" si="22"/>
        <v>0.05</v>
      </c>
      <c r="J142" s="82">
        <f t="shared" si="22"/>
        <v>2.1</v>
      </c>
      <c r="K142" s="82">
        <f t="shared" si="22"/>
        <v>0.32999999999999996</v>
      </c>
      <c r="L142" s="82">
        <f t="shared" si="22"/>
        <v>3.1500000000000004</v>
      </c>
      <c r="M142" s="82">
        <f t="shared" si="22"/>
        <v>205.39999999999998</v>
      </c>
      <c r="N142" s="82">
        <f t="shared" si="22"/>
        <v>34</v>
      </c>
      <c r="O142" s="82">
        <f t="shared" si="22"/>
        <v>15.02</v>
      </c>
      <c r="P142" s="82">
        <f t="shared" si="22"/>
        <v>2.5</v>
      </c>
      <c r="Q142" s="148">
        <f t="shared" si="22"/>
        <v>4.5</v>
      </c>
      <c r="R142" s="89"/>
      <c r="S142" s="156"/>
    </row>
    <row r="143" spans="1:19" s="7" customFormat="1" ht="16.5" customHeight="1">
      <c r="A143" s="18"/>
      <c r="B143" s="18"/>
      <c r="C143" s="203" t="s">
        <v>26</v>
      </c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139"/>
      <c r="R143" s="58"/>
      <c r="S143" s="85"/>
    </row>
    <row r="144" spans="1:19" s="7" customFormat="1" ht="21.75" customHeight="1">
      <c r="A144" s="20">
        <v>3.42</v>
      </c>
      <c r="B144" s="20">
        <v>25</v>
      </c>
      <c r="C144" s="21" t="s">
        <v>196</v>
      </c>
      <c r="D144" s="17">
        <v>30</v>
      </c>
      <c r="E144" s="17">
        <v>0.7</v>
      </c>
      <c r="F144" s="17">
        <v>2.9</v>
      </c>
      <c r="G144" s="17">
        <v>1.96</v>
      </c>
      <c r="H144" s="17">
        <v>37</v>
      </c>
      <c r="I144" s="17">
        <v>0</v>
      </c>
      <c r="J144" s="6">
        <v>2.4</v>
      </c>
      <c r="K144" s="17">
        <v>0</v>
      </c>
      <c r="L144" s="17">
        <v>0</v>
      </c>
      <c r="M144" s="17">
        <v>10.3</v>
      </c>
      <c r="N144" s="17">
        <v>0</v>
      </c>
      <c r="O144" s="17">
        <v>1.9</v>
      </c>
      <c r="P144" s="17">
        <v>0.2</v>
      </c>
      <c r="Q144" s="145">
        <v>5.29</v>
      </c>
      <c r="R144" s="53"/>
      <c r="S144" s="85"/>
    </row>
    <row r="145" spans="1:19" s="7" customFormat="1" ht="24" customHeight="1">
      <c r="A145" s="31">
        <v>12.92</v>
      </c>
      <c r="B145" s="31">
        <v>171</v>
      </c>
      <c r="C145" s="13" t="s">
        <v>244</v>
      </c>
      <c r="D145" s="6" t="s">
        <v>65</v>
      </c>
      <c r="E145" s="6">
        <v>6.6</v>
      </c>
      <c r="F145" s="6">
        <v>2.2</v>
      </c>
      <c r="G145" s="6">
        <v>18.3</v>
      </c>
      <c r="H145" s="6">
        <v>127</v>
      </c>
      <c r="I145" s="6">
        <v>0.2</v>
      </c>
      <c r="J145" s="6">
        <v>12.8</v>
      </c>
      <c r="K145" s="6">
        <v>0</v>
      </c>
      <c r="L145" s="6">
        <v>0</v>
      </c>
      <c r="M145" s="6">
        <v>105.2</v>
      </c>
      <c r="N145" s="6">
        <v>0</v>
      </c>
      <c r="O145" s="6">
        <v>0</v>
      </c>
      <c r="P145" s="6">
        <v>2.8</v>
      </c>
      <c r="Q145" s="146">
        <v>8.45</v>
      </c>
      <c r="R145" s="52"/>
      <c r="S145" s="85"/>
    </row>
    <row r="146" spans="1:19" s="7" customFormat="1" ht="15.75" customHeight="1">
      <c r="A146" s="35">
        <v>22.65</v>
      </c>
      <c r="B146" s="31">
        <v>443</v>
      </c>
      <c r="C146" s="21" t="s">
        <v>229</v>
      </c>
      <c r="D146" s="14" t="s">
        <v>15</v>
      </c>
      <c r="E146" s="32">
        <v>16.2</v>
      </c>
      <c r="F146" s="32">
        <v>12</v>
      </c>
      <c r="G146" s="32">
        <v>32.04</v>
      </c>
      <c r="H146" s="32">
        <v>267</v>
      </c>
      <c r="I146" s="32">
        <v>1.2</v>
      </c>
      <c r="J146" s="32">
        <v>0</v>
      </c>
      <c r="K146" s="32">
        <v>0</v>
      </c>
      <c r="L146" s="32">
        <v>0</v>
      </c>
      <c r="M146" s="32">
        <v>71.16</v>
      </c>
      <c r="N146" s="32">
        <v>0</v>
      </c>
      <c r="O146" s="32">
        <v>34.44</v>
      </c>
      <c r="P146" s="32">
        <v>1.8</v>
      </c>
      <c r="Q146" s="154">
        <v>14.37</v>
      </c>
      <c r="R146" s="67"/>
      <c r="S146" s="85"/>
    </row>
    <row r="147" spans="1:19" s="7" customFormat="1" ht="24" customHeight="1">
      <c r="A147" s="23">
        <v>12.86</v>
      </c>
      <c r="B147" s="23">
        <v>698</v>
      </c>
      <c r="C147" s="34" t="s">
        <v>257</v>
      </c>
      <c r="D147" s="17">
        <v>200</v>
      </c>
      <c r="E147" s="6">
        <v>7.6</v>
      </c>
      <c r="F147" s="6">
        <v>2.2</v>
      </c>
      <c r="G147" s="6">
        <v>23</v>
      </c>
      <c r="H147" s="6">
        <v>137</v>
      </c>
      <c r="I147" s="6">
        <v>0.02</v>
      </c>
      <c r="J147" s="6">
        <v>24</v>
      </c>
      <c r="K147" s="6">
        <v>0.01</v>
      </c>
      <c r="L147" s="6">
        <v>0</v>
      </c>
      <c r="M147" s="6">
        <v>0</v>
      </c>
      <c r="N147" s="6">
        <v>0</v>
      </c>
      <c r="O147" s="6">
        <v>0</v>
      </c>
      <c r="P147" s="6">
        <v>0.4</v>
      </c>
      <c r="Q147" s="145">
        <v>6.86</v>
      </c>
      <c r="R147" s="52"/>
      <c r="S147" s="85"/>
    </row>
    <row r="148" spans="1:19" s="7" customFormat="1" ht="25.5" customHeight="1">
      <c r="A148" s="35">
        <v>1.8</v>
      </c>
      <c r="B148" s="35" t="s">
        <v>162</v>
      </c>
      <c r="C148" s="9" t="s">
        <v>24</v>
      </c>
      <c r="D148" s="17">
        <v>20</v>
      </c>
      <c r="E148" s="17">
        <v>3.75</v>
      </c>
      <c r="F148" s="17">
        <v>0.5</v>
      </c>
      <c r="G148" s="17">
        <v>24.5</v>
      </c>
      <c r="H148" s="17">
        <v>117.5</v>
      </c>
      <c r="I148" s="17">
        <v>0.04</v>
      </c>
      <c r="J148" s="17">
        <v>0.1</v>
      </c>
      <c r="K148" s="17">
        <v>0.3</v>
      </c>
      <c r="L148" s="17">
        <v>0.95</v>
      </c>
      <c r="M148" s="17">
        <v>0</v>
      </c>
      <c r="N148" s="17">
        <v>4.2</v>
      </c>
      <c r="O148" s="17">
        <v>0</v>
      </c>
      <c r="P148" s="17">
        <v>0.7</v>
      </c>
      <c r="Q148" s="84">
        <v>1.23</v>
      </c>
      <c r="R148" s="53"/>
      <c r="S148" s="85"/>
    </row>
    <row r="149" spans="1:18" s="7" customFormat="1" ht="14.25" customHeight="1">
      <c r="A149" s="35">
        <v>1.32</v>
      </c>
      <c r="B149" s="35" t="s">
        <v>162</v>
      </c>
      <c r="C149" s="21" t="s">
        <v>90</v>
      </c>
      <c r="D149" s="17">
        <v>20</v>
      </c>
      <c r="E149" s="17">
        <v>1.2</v>
      </c>
      <c r="F149" s="17">
        <v>0.2</v>
      </c>
      <c r="G149" s="17">
        <v>6.1</v>
      </c>
      <c r="H149" s="17">
        <v>32</v>
      </c>
      <c r="I149" s="17">
        <v>0.08</v>
      </c>
      <c r="J149" s="17">
        <v>0</v>
      </c>
      <c r="K149" s="17">
        <v>0.26</v>
      </c>
      <c r="L149" s="17">
        <v>0.92</v>
      </c>
      <c r="M149" s="17">
        <v>6.7</v>
      </c>
      <c r="N149" s="17">
        <v>77.6</v>
      </c>
      <c r="O149" s="17">
        <v>0</v>
      </c>
      <c r="P149" s="17">
        <v>1.8</v>
      </c>
      <c r="Q149" s="74">
        <f>A149/1.2</f>
        <v>1.1</v>
      </c>
      <c r="R149" s="53"/>
    </row>
    <row r="150" spans="1:19" s="30" customFormat="1" ht="15.75" customHeight="1">
      <c r="A150" s="36">
        <v>78</v>
      </c>
      <c r="B150" s="36"/>
      <c r="C150" s="19" t="s">
        <v>34</v>
      </c>
      <c r="D150" s="82"/>
      <c r="E150" s="82">
        <f aca="true" t="shared" si="23" ref="E150:Q150">SUM(E144:E149)</f>
        <v>36.050000000000004</v>
      </c>
      <c r="F150" s="82">
        <f t="shared" si="23"/>
        <v>20</v>
      </c>
      <c r="G150" s="82">
        <f t="shared" si="23"/>
        <v>105.89999999999999</v>
      </c>
      <c r="H150" s="82">
        <f t="shared" si="23"/>
        <v>717.5</v>
      </c>
      <c r="I150" s="82">
        <f t="shared" si="23"/>
        <v>1.54</v>
      </c>
      <c r="J150" s="82">
        <f t="shared" si="23"/>
        <v>39.300000000000004</v>
      </c>
      <c r="K150" s="82">
        <f t="shared" si="23"/>
        <v>0.5700000000000001</v>
      </c>
      <c r="L150" s="82">
        <f t="shared" si="23"/>
        <v>1.87</v>
      </c>
      <c r="M150" s="82">
        <f t="shared" si="23"/>
        <v>193.35999999999999</v>
      </c>
      <c r="N150" s="82">
        <f t="shared" si="23"/>
        <v>81.8</v>
      </c>
      <c r="O150" s="82">
        <f t="shared" si="23"/>
        <v>36.339999999999996</v>
      </c>
      <c r="P150" s="82">
        <f t="shared" si="23"/>
        <v>7.7</v>
      </c>
      <c r="Q150" s="148">
        <f t="shared" si="23"/>
        <v>37.3</v>
      </c>
      <c r="R150" s="89"/>
      <c r="S150" s="156"/>
    </row>
    <row r="151" spans="1:19" s="30" customFormat="1" ht="20.25" customHeight="1">
      <c r="A151" s="36">
        <v>130</v>
      </c>
      <c r="B151" s="36"/>
      <c r="C151" s="19" t="s">
        <v>21</v>
      </c>
      <c r="D151" s="82"/>
      <c r="E151" s="82">
        <f aca="true" t="shared" si="24" ref="E151:P151">E150+E142</f>
        <v>49.550000000000004</v>
      </c>
      <c r="F151" s="82">
        <f t="shared" si="24"/>
        <v>38.5</v>
      </c>
      <c r="G151" s="82">
        <f t="shared" si="24"/>
        <v>177.39999999999998</v>
      </c>
      <c r="H151" s="82">
        <f t="shared" si="24"/>
        <v>1221.5</v>
      </c>
      <c r="I151" s="82">
        <f t="shared" si="24"/>
        <v>1.59</v>
      </c>
      <c r="J151" s="82">
        <f t="shared" si="24"/>
        <v>41.400000000000006</v>
      </c>
      <c r="K151" s="82">
        <f t="shared" si="24"/>
        <v>0.9</v>
      </c>
      <c r="L151" s="82">
        <f t="shared" si="24"/>
        <v>5.0200000000000005</v>
      </c>
      <c r="M151" s="82">
        <f t="shared" si="24"/>
        <v>398.76</v>
      </c>
      <c r="N151" s="82">
        <f t="shared" si="24"/>
        <v>115.8</v>
      </c>
      <c r="O151" s="82">
        <f t="shared" si="24"/>
        <v>51.36</v>
      </c>
      <c r="P151" s="82">
        <f t="shared" si="24"/>
        <v>10.2</v>
      </c>
      <c r="Q151" s="144">
        <v>82.35</v>
      </c>
      <c r="R151" s="89"/>
      <c r="S151" s="156"/>
    </row>
    <row r="152" spans="1:19" s="7" customFormat="1" ht="18.75" customHeight="1">
      <c r="A152" s="18"/>
      <c r="B152" s="18"/>
      <c r="C152" s="204" t="s">
        <v>52</v>
      </c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6"/>
      <c r="Q152" s="139"/>
      <c r="R152" s="59"/>
      <c r="S152" s="85"/>
    </row>
    <row r="153" spans="1:19" s="7" customFormat="1" ht="18" customHeight="1">
      <c r="A153" s="18"/>
      <c r="B153" s="18"/>
      <c r="C153" s="201" t="s">
        <v>27</v>
      </c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17"/>
      <c r="Q153" s="139"/>
      <c r="R153" s="58"/>
      <c r="S153" s="85"/>
    </row>
    <row r="154" spans="1:18" s="7" customFormat="1" ht="24" customHeight="1">
      <c r="A154" s="35" t="s">
        <v>124</v>
      </c>
      <c r="B154" s="35">
        <v>257</v>
      </c>
      <c r="C154" s="21" t="s">
        <v>118</v>
      </c>
      <c r="D154" s="17" t="s">
        <v>11</v>
      </c>
      <c r="E154" s="17">
        <v>7.9</v>
      </c>
      <c r="F154" s="17">
        <v>12.7</v>
      </c>
      <c r="G154" s="17">
        <v>34.5</v>
      </c>
      <c r="H154" s="17">
        <v>284</v>
      </c>
      <c r="I154" s="17">
        <v>0.2</v>
      </c>
      <c r="J154" s="17">
        <v>4.5</v>
      </c>
      <c r="K154" s="17">
        <v>0.2</v>
      </c>
      <c r="L154" s="17"/>
      <c r="M154" s="17">
        <v>149.7</v>
      </c>
      <c r="N154" s="17">
        <v>0</v>
      </c>
      <c r="O154" s="17">
        <v>0</v>
      </c>
      <c r="P154" s="17">
        <v>1.8</v>
      </c>
      <c r="Q154" s="35">
        <v>9.61</v>
      </c>
      <c r="R154" s="53"/>
    </row>
    <row r="155" spans="1:18" s="7" customFormat="1" ht="18" customHeight="1">
      <c r="A155" s="35">
        <v>10.97</v>
      </c>
      <c r="B155" s="31">
        <v>628</v>
      </c>
      <c r="C155" s="13" t="s">
        <v>16</v>
      </c>
      <c r="D155" s="14" t="s">
        <v>15</v>
      </c>
      <c r="E155" s="6">
        <v>0.2</v>
      </c>
      <c r="F155" s="6">
        <v>0</v>
      </c>
      <c r="G155" s="6">
        <v>13.7</v>
      </c>
      <c r="H155" s="6">
        <v>53</v>
      </c>
      <c r="I155" s="6">
        <v>0</v>
      </c>
      <c r="J155" s="6">
        <v>9.4</v>
      </c>
      <c r="K155" s="6">
        <v>0</v>
      </c>
      <c r="L155" s="6">
        <v>0</v>
      </c>
      <c r="M155" s="6">
        <v>59.9</v>
      </c>
      <c r="N155" s="6">
        <v>0</v>
      </c>
      <c r="O155" s="6">
        <v>0</v>
      </c>
      <c r="P155" s="6">
        <v>0.8</v>
      </c>
      <c r="Q155" s="35">
        <v>9.4</v>
      </c>
      <c r="R155" s="51"/>
    </row>
    <row r="156" spans="1:19" s="7" customFormat="1" ht="16.5" customHeight="1">
      <c r="A156" s="64" t="s">
        <v>120</v>
      </c>
      <c r="B156" s="64" t="s">
        <v>160</v>
      </c>
      <c r="C156" s="13" t="s">
        <v>79</v>
      </c>
      <c r="D156" s="14" t="s">
        <v>71</v>
      </c>
      <c r="E156" s="6">
        <v>0.1</v>
      </c>
      <c r="F156" s="6">
        <v>7.3</v>
      </c>
      <c r="G156" s="6">
        <v>0.1</v>
      </c>
      <c r="H156" s="6">
        <v>66</v>
      </c>
      <c r="I156" s="6">
        <v>0.01</v>
      </c>
      <c r="J156" s="6">
        <v>0</v>
      </c>
      <c r="K156" s="6">
        <v>45</v>
      </c>
      <c r="L156" s="6">
        <v>0.1</v>
      </c>
      <c r="M156" s="6">
        <v>2.4</v>
      </c>
      <c r="N156" s="6">
        <v>0.02</v>
      </c>
      <c r="O156" s="6">
        <v>0.05</v>
      </c>
      <c r="P156" s="6">
        <v>0.1</v>
      </c>
      <c r="Q156" s="146" t="s">
        <v>136</v>
      </c>
      <c r="R156" s="52"/>
      <c r="S156" s="85"/>
    </row>
    <row r="157" spans="1:18" s="7" customFormat="1" ht="18" customHeight="1">
      <c r="A157" s="64" t="s">
        <v>120</v>
      </c>
      <c r="B157" s="64" t="s">
        <v>161</v>
      </c>
      <c r="C157" s="13" t="s">
        <v>80</v>
      </c>
      <c r="D157" s="14" t="s">
        <v>71</v>
      </c>
      <c r="E157" s="6">
        <v>2.6</v>
      </c>
      <c r="F157" s="6">
        <v>2.68</v>
      </c>
      <c r="G157" s="6">
        <v>0.1</v>
      </c>
      <c r="H157" s="6">
        <v>34.7</v>
      </c>
      <c r="I157" s="6">
        <v>0.1</v>
      </c>
      <c r="J157" s="6">
        <v>0.1</v>
      </c>
      <c r="K157" s="6">
        <v>0</v>
      </c>
      <c r="L157" s="6">
        <v>0</v>
      </c>
      <c r="M157" s="6">
        <v>100</v>
      </c>
      <c r="N157" s="6">
        <v>0</v>
      </c>
      <c r="O157" s="6">
        <v>0</v>
      </c>
      <c r="P157" s="6">
        <v>0.07</v>
      </c>
      <c r="Q157" s="64" t="s">
        <v>133</v>
      </c>
      <c r="R157" s="52"/>
    </row>
    <row r="158" spans="1:18" s="7" customFormat="1" ht="19.5" customHeight="1">
      <c r="A158" s="64" t="s">
        <v>141</v>
      </c>
      <c r="B158" s="64" t="s">
        <v>162</v>
      </c>
      <c r="C158" s="9" t="s">
        <v>46</v>
      </c>
      <c r="D158" s="14" t="s">
        <v>35</v>
      </c>
      <c r="E158" s="11">
        <v>2.9</v>
      </c>
      <c r="F158" s="11">
        <v>1.1</v>
      </c>
      <c r="G158" s="11">
        <v>18.2</v>
      </c>
      <c r="H158" s="11">
        <v>96</v>
      </c>
      <c r="I158" s="17">
        <v>0</v>
      </c>
      <c r="J158" s="17">
        <v>0</v>
      </c>
      <c r="K158" s="17">
        <v>0</v>
      </c>
      <c r="L158" s="17">
        <v>0</v>
      </c>
      <c r="M158" s="17">
        <v>7.7</v>
      </c>
      <c r="N158" s="17">
        <v>32.5</v>
      </c>
      <c r="O158" s="17">
        <v>6.5</v>
      </c>
      <c r="P158" s="17">
        <v>0.7</v>
      </c>
      <c r="Q158" s="65" t="s">
        <v>129</v>
      </c>
      <c r="R158" s="53"/>
    </row>
    <row r="159" spans="1:19" s="30" customFormat="1" ht="16.5" customHeight="1">
      <c r="A159" s="36">
        <v>52</v>
      </c>
      <c r="B159" s="36"/>
      <c r="C159" s="19" t="s">
        <v>33</v>
      </c>
      <c r="D159" s="82"/>
      <c r="E159" s="90">
        <f>E158+E157+E156+E155+E154</f>
        <v>13.7</v>
      </c>
      <c r="F159" s="90">
        <f aca="true" t="shared" si="25" ref="F159:P159">F158+F157+F156+F155+F154</f>
        <v>23.78</v>
      </c>
      <c r="G159" s="90">
        <f t="shared" si="25"/>
        <v>66.6</v>
      </c>
      <c r="H159" s="90">
        <f t="shared" si="25"/>
        <v>533.7</v>
      </c>
      <c r="I159" s="90">
        <f t="shared" si="25"/>
        <v>0.31</v>
      </c>
      <c r="J159" s="90">
        <f t="shared" si="25"/>
        <v>14</v>
      </c>
      <c r="K159" s="90">
        <f t="shared" si="25"/>
        <v>45.2</v>
      </c>
      <c r="L159" s="90">
        <f t="shared" si="25"/>
        <v>0.1</v>
      </c>
      <c r="M159" s="90">
        <f t="shared" si="25"/>
        <v>319.7</v>
      </c>
      <c r="N159" s="90">
        <f t="shared" si="25"/>
        <v>32.52</v>
      </c>
      <c r="O159" s="90">
        <f t="shared" si="25"/>
        <v>6.55</v>
      </c>
      <c r="P159" s="90">
        <f t="shared" si="25"/>
        <v>3.4699999999999998</v>
      </c>
      <c r="Q159" s="82">
        <f>SUM(Q155:Q158)</f>
        <v>9.4</v>
      </c>
      <c r="R159" s="89"/>
      <c r="S159" s="156"/>
    </row>
    <row r="160" spans="1:19" s="7" customFormat="1" ht="23.25" customHeight="1">
      <c r="A160" s="18"/>
      <c r="B160" s="18"/>
      <c r="C160" s="201" t="s">
        <v>28</v>
      </c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139"/>
      <c r="R160" s="58"/>
      <c r="S160" s="85"/>
    </row>
    <row r="161" spans="1:19" s="7" customFormat="1" ht="18" customHeight="1">
      <c r="A161" s="31" t="s">
        <v>158</v>
      </c>
      <c r="B161" s="20" t="s">
        <v>231</v>
      </c>
      <c r="C161" s="21" t="s">
        <v>238</v>
      </c>
      <c r="D161" s="17" t="s">
        <v>235</v>
      </c>
      <c r="E161" s="17">
        <v>0.65</v>
      </c>
      <c r="F161" s="17">
        <v>0</v>
      </c>
      <c r="G161" s="17">
        <v>6.65</v>
      </c>
      <c r="H161" s="17">
        <v>32</v>
      </c>
      <c r="I161" s="17">
        <v>0.1</v>
      </c>
      <c r="J161" s="6">
        <v>0</v>
      </c>
      <c r="K161" s="17">
        <v>1.2</v>
      </c>
      <c r="L161" s="17">
        <v>0</v>
      </c>
      <c r="M161" s="17">
        <v>26.95</v>
      </c>
      <c r="N161" s="17">
        <v>0</v>
      </c>
      <c r="O161" s="17">
        <v>4.1</v>
      </c>
      <c r="P161" s="17">
        <v>0.25</v>
      </c>
      <c r="Q161" s="142">
        <v>8.23</v>
      </c>
      <c r="R161" s="52"/>
      <c r="S161" s="85"/>
    </row>
    <row r="162" spans="1:19" s="7" customFormat="1" ht="18" customHeight="1">
      <c r="A162" s="22">
        <v>35.66</v>
      </c>
      <c r="B162" s="31">
        <v>98</v>
      </c>
      <c r="C162" s="13" t="s">
        <v>241</v>
      </c>
      <c r="D162" s="6" t="s">
        <v>11</v>
      </c>
      <c r="E162" s="6">
        <v>6.9</v>
      </c>
      <c r="F162" s="6">
        <v>6.1</v>
      </c>
      <c r="G162" s="6">
        <v>52</v>
      </c>
      <c r="H162" s="6">
        <v>151</v>
      </c>
      <c r="I162" s="6">
        <v>0.02</v>
      </c>
      <c r="J162" s="6">
        <v>36.2</v>
      </c>
      <c r="K162" s="6">
        <v>0</v>
      </c>
      <c r="L162" s="6">
        <v>0</v>
      </c>
      <c r="M162" s="6">
        <v>208</v>
      </c>
      <c r="N162" s="6">
        <v>39.6</v>
      </c>
      <c r="O162" s="6">
        <v>136</v>
      </c>
      <c r="P162" s="6">
        <v>2.8</v>
      </c>
      <c r="Q162" s="147"/>
      <c r="R162" s="54"/>
      <c r="S162" s="85"/>
    </row>
    <row r="163" spans="1:19" s="7" customFormat="1" ht="15.75" customHeight="1">
      <c r="A163" s="22"/>
      <c r="B163" s="31">
        <v>637</v>
      </c>
      <c r="C163" s="169" t="s">
        <v>263</v>
      </c>
      <c r="D163" s="6" t="s">
        <v>265</v>
      </c>
      <c r="E163" s="6">
        <v>21.1</v>
      </c>
      <c r="F163" s="6">
        <v>13.6</v>
      </c>
      <c r="G163" s="6">
        <v>1.2</v>
      </c>
      <c r="H163" s="6">
        <v>155</v>
      </c>
      <c r="I163" s="6">
        <v>0.04</v>
      </c>
      <c r="J163" s="6">
        <v>0</v>
      </c>
      <c r="K163" s="6">
        <v>20</v>
      </c>
      <c r="L163" s="6">
        <v>0</v>
      </c>
      <c r="M163" s="6">
        <v>39</v>
      </c>
      <c r="N163" s="6">
        <v>143.9</v>
      </c>
      <c r="O163" s="6">
        <v>20</v>
      </c>
      <c r="P163" s="6">
        <v>1.8</v>
      </c>
      <c r="Q163" s="147"/>
      <c r="R163" s="54"/>
      <c r="S163" s="85"/>
    </row>
    <row r="164" spans="1:18" s="7" customFormat="1" ht="17.25" customHeight="1">
      <c r="A164" s="35">
        <v>9.52</v>
      </c>
      <c r="B164" s="35">
        <v>44.3</v>
      </c>
      <c r="C164" s="21" t="s">
        <v>91</v>
      </c>
      <c r="D164" s="17">
        <v>150</v>
      </c>
      <c r="E164" s="17">
        <v>5.4</v>
      </c>
      <c r="F164" s="17">
        <v>6.2</v>
      </c>
      <c r="G164" s="17">
        <v>24.1</v>
      </c>
      <c r="H164" s="17">
        <v>146</v>
      </c>
      <c r="I164" s="17">
        <v>0.02</v>
      </c>
      <c r="J164" s="17">
        <v>20.5</v>
      </c>
      <c r="K164" s="17"/>
      <c r="L164" s="17">
        <v>0.12</v>
      </c>
      <c r="M164" s="17">
        <v>84</v>
      </c>
      <c r="N164" s="17">
        <v>0</v>
      </c>
      <c r="O164" s="17">
        <v>0</v>
      </c>
      <c r="P164" s="11">
        <v>3.6</v>
      </c>
      <c r="Q164" s="74">
        <v>5.95</v>
      </c>
      <c r="R164" s="67"/>
    </row>
    <row r="165" spans="1:18" s="7" customFormat="1" ht="17.25" customHeight="1">
      <c r="A165" s="31">
        <v>10.91</v>
      </c>
      <c r="B165" s="35">
        <v>693</v>
      </c>
      <c r="C165" s="21" t="s">
        <v>172</v>
      </c>
      <c r="D165" s="10">
        <v>200</v>
      </c>
      <c r="E165" s="11">
        <v>5.6</v>
      </c>
      <c r="F165" s="11">
        <v>5.6</v>
      </c>
      <c r="G165" s="11">
        <v>21.4</v>
      </c>
      <c r="H165" s="11">
        <v>154</v>
      </c>
      <c r="I165" s="10">
        <v>0.01</v>
      </c>
      <c r="J165" s="10">
        <v>0.7</v>
      </c>
      <c r="K165" s="10">
        <v>0.2</v>
      </c>
      <c r="L165" s="10">
        <v>14.98</v>
      </c>
      <c r="M165" s="10">
        <v>0</v>
      </c>
      <c r="N165" s="10">
        <v>0</v>
      </c>
      <c r="O165" s="10">
        <v>22.6</v>
      </c>
      <c r="P165" s="10">
        <v>0.4</v>
      </c>
      <c r="Q165" s="31">
        <v>7.12</v>
      </c>
      <c r="R165" s="52"/>
    </row>
    <row r="166" spans="1:19" s="7" customFormat="1" ht="24" customHeight="1">
      <c r="A166" s="35">
        <v>1.8</v>
      </c>
      <c r="B166" s="35" t="s">
        <v>162</v>
      </c>
      <c r="C166" s="9" t="s">
        <v>24</v>
      </c>
      <c r="D166" s="17">
        <v>20</v>
      </c>
      <c r="E166" s="17">
        <v>3.75</v>
      </c>
      <c r="F166" s="17">
        <v>0.5</v>
      </c>
      <c r="G166" s="17">
        <v>24.5</v>
      </c>
      <c r="H166" s="17">
        <v>117.5</v>
      </c>
      <c r="I166" s="17">
        <v>0.04</v>
      </c>
      <c r="J166" s="17">
        <v>0.1</v>
      </c>
      <c r="K166" s="17">
        <v>0.3</v>
      </c>
      <c r="L166" s="17">
        <v>0.95</v>
      </c>
      <c r="M166" s="17">
        <v>0</v>
      </c>
      <c r="N166" s="17">
        <v>4.2</v>
      </c>
      <c r="O166" s="17">
        <v>1.1</v>
      </c>
      <c r="P166" s="17">
        <v>0.7</v>
      </c>
      <c r="Q166" s="84">
        <v>1.23</v>
      </c>
      <c r="R166" s="53"/>
      <c r="S166" s="85"/>
    </row>
    <row r="167" spans="1:18" s="7" customFormat="1" ht="18" customHeight="1">
      <c r="A167" s="35">
        <v>1.32</v>
      </c>
      <c r="B167" s="35" t="s">
        <v>162</v>
      </c>
      <c r="C167" s="21" t="s">
        <v>90</v>
      </c>
      <c r="D167" s="17">
        <v>20</v>
      </c>
      <c r="E167" s="17">
        <v>1.2</v>
      </c>
      <c r="F167" s="17">
        <v>0.2</v>
      </c>
      <c r="G167" s="17">
        <v>6.1</v>
      </c>
      <c r="H167" s="17">
        <v>32</v>
      </c>
      <c r="I167" s="17">
        <v>0.08</v>
      </c>
      <c r="J167" s="17">
        <v>0</v>
      </c>
      <c r="K167" s="17">
        <v>0.26</v>
      </c>
      <c r="L167" s="17">
        <v>0.92</v>
      </c>
      <c r="M167" s="17">
        <v>6.7</v>
      </c>
      <c r="N167" s="17">
        <v>77.6</v>
      </c>
      <c r="O167" s="17">
        <v>0</v>
      </c>
      <c r="P167" s="17">
        <v>1.8</v>
      </c>
      <c r="Q167" s="74">
        <f>A167/1.2</f>
        <v>1.1</v>
      </c>
      <c r="R167" s="53"/>
    </row>
    <row r="168" spans="1:19" s="30" customFormat="1" ht="19.5" customHeight="1">
      <c r="A168" s="24">
        <v>78</v>
      </c>
      <c r="B168" s="24"/>
      <c r="C168" s="25" t="s">
        <v>34</v>
      </c>
      <c r="D168" s="82"/>
      <c r="E168" s="82">
        <f aca="true" t="shared" si="26" ref="E168:P168">E167+E166+E165+E164+E163+E162+E161</f>
        <v>44.6</v>
      </c>
      <c r="F168" s="82">
        <f t="shared" si="26"/>
        <v>32.2</v>
      </c>
      <c r="G168" s="82">
        <f t="shared" si="26"/>
        <v>135.95000000000002</v>
      </c>
      <c r="H168" s="82">
        <f t="shared" si="26"/>
        <v>787.5</v>
      </c>
      <c r="I168" s="82">
        <f t="shared" si="26"/>
        <v>0.31</v>
      </c>
      <c r="J168" s="82">
        <f t="shared" si="26"/>
        <v>57.5</v>
      </c>
      <c r="K168" s="82">
        <f t="shared" si="26"/>
        <v>21.96</v>
      </c>
      <c r="L168" s="82">
        <f t="shared" si="26"/>
        <v>16.970000000000002</v>
      </c>
      <c r="M168" s="82">
        <f t="shared" si="26"/>
        <v>364.65</v>
      </c>
      <c r="N168" s="82">
        <f t="shared" si="26"/>
        <v>265.3</v>
      </c>
      <c r="O168" s="82">
        <f t="shared" si="26"/>
        <v>183.79999999999998</v>
      </c>
      <c r="P168" s="90">
        <f t="shared" si="26"/>
        <v>11.350000000000001</v>
      </c>
      <c r="Q168" s="82" t="e">
        <f>Q167+Q166+#REF!+Q164+Q163+Q162+Q161</f>
        <v>#REF!</v>
      </c>
      <c r="R168" s="89"/>
      <c r="S168" s="156"/>
    </row>
    <row r="169" spans="1:19" s="30" customFormat="1" ht="21" customHeight="1">
      <c r="A169" s="36">
        <v>130</v>
      </c>
      <c r="B169" s="36"/>
      <c r="C169" s="19" t="s">
        <v>21</v>
      </c>
      <c r="D169" s="82"/>
      <c r="E169" s="82">
        <f>E168+E159</f>
        <v>58.3</v>
      </c>
      <c r="F169" s="82">
        <f aca="true" t="shared" si="27" ref="F169:P169">F168+F159</f>
        <v>55.980000000000004</v>
      </c>
      <c r="G169" s="82">
        <f t="shared" si="27"/>
        <v>202.55</v>
      </c>
      <c r="H169" s="82">
        <f t="shared" si="27"/>
        <v>1321.2</v>
      </c>
      <c r="I169" s="82">
        <f t="shared" si="27"/>
        <v>0.62</v>
      </c>
      <c r="J169" s="82">
        <f t="shared" si="27"/>
        <v>71.5</v>
      </c>
      <c r="K169" s="82">
        <f t="shared" si="27"/>
        <v>67.16</v>
      </c>
      <c r="L169" s="82">
        <f t="shared" si="27"/>
        <v>17.070000000000004</v>
      </c>
      <c r="M169" s="82">
        <f t="shared" si="27"/>
        <v>684.3499999999999</v>
      </c>
      <c r="N169" s="82">
        <f t="shared" si="27"/>
        <v>297.82</v>
      </c>
      <c r="O169" s="82">
        <f t="shared" si="27"/>
        <v>190.35</v>
      </c>
      <c r="P169" s="82">
        <f t="shared" si="27"/>
        <v>14.82</v>
      </c>
      <c r="Q169" s="144">
        <v>82.62</v>
      </c>
      <c r="R169" s="89"/>
      <c r="S169" s="156"/>
    </row>
    <row r="170" spans="1:19" s="7" customFormat="1" ht="18" customHeight="1">
      <c r="A170" s="18"/>
      <c r="B170" s="18"/>
      <c r="C170" s="193" t="s">
        <v>51</v>
      </c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39"/>
      <c r="R170" s="60"/>
      <c r="S170" s="85"/>
    </row>
    <row r="171" spans="1:19" s="7" customFormat="1" ht="18" customHeight="1">
      <c r="A171" s="18"/>
      <c r="B171" s="18"/>
      <c r="C171" s="195" t="s">
        <v>10</v>
      </c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39"/>
      <c r="R171" s="61"/>
      <c r="S171" s="85"/>
    </row>
    <row r="172" spans="1:19" s="7" customFormat="1" ht="24" customHeight="1">
      <c r="A172" s="31" t="s">
        <v>147</v>
      </c>
      <c r="B172" s="35">
        <v>333</v>
      </c>
      <c r="C172" s="21" t="s">
        <v>214</v>
      </c>
      <c r="D172" s="17">
        <v>180</v>
      </c>
      <c r="E172" s="17">
        <v>8.9</v>
      </c>
      <c r="F172" s="17">
        <v>10.4</v>
      </c>
      <c r="G172" s="17">
        <v>39.5</v>
      </c>
      <c r="H172" s="17">
        <v>309</v>
      </c>
      <c r="I172" s="17">
        <v>0.09</v>
      </c>
      <c r="J172" s="17">
        <v>0.1</v>
      </c>
      <c r="K172" s="17">
        <v>0</v>
      </c>
      <c r="L172" s="17">
        <v>0</v>
      </c>
      <c r="M172" s="17">
        <v>117.6</v>
      </c>
      <c r="N172" s="17">
        <v>0</v>
      </c>
      <c r="O172" s="17">
        <v>0</v>
      </c>
      <c r="P172" s="17">
        <v>1</v>
      </c>
      <c r="Q172" s="142">
        <v>10.06</v>
      </c>
      <c r="R172" s="52"/>
      <c r="S172" s="85"/>
    </row>
    <row r="173" spans="1:19" s="7" customFormat="1" ht="24" customHeight="1">
      <c r="A173" s="31"/>
      <c r="B173" s="64" t="s">
        <v>160</v>
      </c>
      <c r="C173" s="13" t="s">
        <v>79</v>
      </c>
      <c r="D173" s="14" t="s">
        <v>71</v>
      </c>
      <c r="E173" s="6">
        <v>0.1</v>
      </c>
      <c r="F173" s="6">
        <v>7.3</v>
      </c>
      <c r="G173" s="6">
        <v>0.1</v>
      </c>
      <c r="H173" s="6">
        <v>66</v>
      </c>
      <c r="I173" s="6">
        <v>0.01</v>
      </c>
      <c r="J173" s="6">
        <v>0</v>
      </c>
      <c r="K173" s="6">
        <v>45</v>
      </c>
      <c r="L173" s="6">
        <v>0.1</v>
      </c>
      <c r="M173" s="6">
        <v>2.4</v>
      </c>
      <c r="N173" s="6">
        <v>0.02</v>
      </c>
      <c r="O173" s="6">
        <v>0.05</v>
      </c>
      <c r="P173" s="6">
        <v>0.1</v>
      </c>
      <c r="Q173" s="142"/>
      <c r="R173" s="52"/>
      <c r="S173" s="85"/>
    </row>
    <row r="174" spans="1:18" s="7" customFormat="1" ht="18" customHeight="1">
      <c r="A174" s="64" t="s">
        <v>120</v>
      </c>
      <c r="B174" s="64" t="s">
        <v>161</v>
      </c>
      <c r="C174" s="13" t="s">
        <v>80</v>
      </c>
      <c r="D174" s="14" t="s">
        <v>71</v>
      </c>
      <c r="E174" s="6">
        <v>2.6</v>
      </c>
      <c r="F174" s="6">
        <v>2.68</v>
      </c>
      <c r="G174" s="6">
        <v>0.1</v>
      </c>
      <c r="H174" s="6">
        <v>34.7</v>
      </c>
      <c r="I174" s="6">
        <v>0.1</v>
      </c>
      <c r="J174" s="6">
        <v>0.1</v>
      </c>
      <c r="K174" s="6">
        <v>0</v>
      </c>
      <c r="L174" s="6">
        <v>0</v>
      </c>
      <c r="M174" s="6">
        <v>100</v>
      </c>
      <c r="N174" s="6">
        <v>0</v>
      </c>
      <c r="O174" s="6">
        <v>0</v>
      </c>
      <c r="P174" s="6">
        <v>0.07</v>
      </c>
      <c r="Q174" s="64" t="s">
        <v>133</v>
      </c>
      <c r="R174" s="52"/>
    </row>
    <row r="175" spans="1:18" s="7" customFormat="1" ht="19.5" customHeight="1">
      <c r="A175" s="64" t="s">
        <v>141</v>
      </c>
      <c r="B175" s="64" t="s">
        <v>162</v>
      </c>
      <c r="C175" s="9" t="s">
        <v>46</v>
      </c>
      <c r="D175" s="14" t="s">
        <v>35</v>
      </c>
      <c r="E175" s="11">
        <v>2.9</v>
      </c>
      <c r="F175" s="11">
        <v>1.1</v>
      </c>
      <c r="G175" s="11">
        <v>18.2</v>
      </c>
      <c r="H175" s="11">
        <v>96</v>
      </c>
      <c r="I175" s="17">
        <v>0</v>
      </c>
      <c r="J175" s="17">
        <v>0</v>
      </c>
      <c r="K175" s="17">
        <v>0</v>
      </c>
      <c r="L175" s="17">
        <v>0</v>
      </c>
      <c r="M175" s="17">
        <v>7.7</v>
      </c>
      <c r="N175" s="17">
        <v>32.5</v>
      </c>
      <c r="O175" s="17">
        <v>6.5</v>
      </c>
      <c r="P175" s="17">
        <v>0.7</v>
      </c>
      <c r="Q175" s="65" t="s">
        <v>129</v>
      </c>
      <c r="R175" s="53"/>
    </row>
    <row r="176" spans="1:18" s="7" customFormat="1" ht="18.75" customHeight="1">
      <c r="A176" s="31">
        <v>2.32</v>
      </c>
      <c r="B176" s="31">
        <v>165</v>
      </c>
      <c r="C176" s="13" t="s">
        <v>110</v>
      </c>
      <c r="D176" s="17">
        <v>200</v>
      </c>
      <c r="E176" s="6">
        <v>1.5</v>
      </c>
      <c r="F176" s="6">
        <v>1.6</v>
      </c>
      <c r="G176" s="6">
        <v>15.8</v>
      </c>
      <c r="H176" s="6">
        <v>81</v>
      </c>
      <c r="I176" s="6">
        <v>0.1</v>
      </c>
      <c r="J176" s="6">
        <v>96.5</v>
      </c>
      <c r="K176" s="6">
        <v>0</v>
      </c>
      <c r="L176" s="6">
        <v>0</v>
      </c>
      <c r="M176" s="6">
        <v>96.5</v>
      </c>
      <c r="N176" s="6">
        <v>0</v>
      </c>
      <c r="O176" s="6">
        <v>0</v>
      </c>
      <c r="P176" s="6">
        <v>0.7</v>
      </c>
      <c r="Q176" s="31">
        <v>1.45</v>
      </c>
      <c r="R176" s="52"/>
    </row>
    <row r="177" spans="1:19" s="30" customFormat="1" ht="15" customHeight="1">
      <c r="A177" s="101" t="s">
        <v>121</v>
      </c>
      <c r="B177" s="101"/>
      <c r="C177" s="41" t="s">
        <v>33</v>
      </c>
      <c r="D177" s="82"/>
      <c r="E177" s="82">
        <f aca="true" t="shared" si="28" ref="E177:P177">SUM(E172:E176)</f>
        <v>16</v>
      </c>
      <c r="F177" s="82">
        <f t="shared" si="28"/>
        <v>23.080000000000002</v>
      </c>
      <c r="G177" s="82">
        <f t="shared" si="28"/>
        <v>73.7</v>
      </c>
      <c r="H177" s="82">
        <f t="shared" si="28"/>
        <v>586.7</v>
      </c>
      <c r="I177" s="82">
        <f t="shared" si="28"/>
        <v>0.30000000000000004</v>
      </c>
      <c r="J177" s="82">
        <f t="shared" si="28"/>
        <v>96.7</v>
      </c>
      <c r="K177" s="82">
        <f t="shared" si="28"/>
        <v>45</v>
      </c>
      <c r="L177" s="82">
        <f t="shared" si="28"/>
        <v>0.1</v>
      </c>
      <c r="M177" s="82">
        <f t="shared" si="28"/>
        <v>324.2</v>
      </c>
      <c r="N177" s="82">
        <f t="shared" si="28"/>
        <v>32.52</v>
      </c>
      <c r="O177" s="82">
        <f t="shared" si="28"/>
        <v>6.55</v>
      </c>
      <c r="P177" s="82">
        <f t="shared" si="28"/>
        <v>2.5700000000000003</v>
      </c>
      <c r="Q177" s="155" t="s">
        <v>137</v>
      </c>
      <c r="R177" s="89"/>
      <c r="S177" s="156"/>
    </row>
    <row r="178" spans="1:19" s="7" customFormat="1" ht="15.75" customHeight="1">
      <c r="A178" s="12"/>
      <c r="B178" s="12"/>
      <c r="C178" s="197" t="s">
        <v>12</v>
      </c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9"/>
      <c r="Q178" s="140"/>
      <c r="R178" s="62"/>
      <c r="S178" s="85"/>
    </row>
    <row r="179" spans="1:19" s="7" customFormat="1" ht="23.25" customHeight="1">
      <c r="A179" s="31" t="s">
        <v>157</v>
      </c>
      <c r="B179" s="31">
        <v>19</v>
      </c>
      <c r="C179" s="13" t="s">
        <v>236</v>
      </c>
      <c r="D179" s="6">
        <v>30</v>
      </c>
      <c r="E179" s="6">
        <v>0.3</v>
      </c>
      <c r="F179" s="6">
        <v>0.1</v>
      </c>
      <c r="G179" s="6">
        <v>1.1</v>
      </c>
      <c r="H179" s="6">
        <v>7.2</v>
      </c>
      <c r="I179" s="6">
        <v>0.1</v>
      </c>
      <c r="J179" s="6">
        <v>25</v>
      </c>
      <c r="K179" s="6">
        <v>0</v>
      </c>
      <c r="L179" s="6">
        <v>0</v>
      </c>
      <c r="M179" s="6">
        <v>10</v>
      </c>
      <c r="N179" s="6">
        <v>0</v>
      </c>
      <c r="O179" s="6">
        <v>0</v>
      </c>
      <c r="P179" s="6">
        <v>0.9</v>
      </c>
      <c r="Q179" s="146">
        <v>13.58</v>
      </c>
      <c r="R179" s="52"/>
      <c r="S179" s="85"/>
    </row>
    <row r="180" spans="1:18" s="7" customFormat="1" ht="26.25" customHeight="1">
      <c r="A180" s="72" t="s">
        <v>159</v>
      </c>
      <c r="B180" s="72">
        <v>171</v>
      </c>
      <c r="C180" s="4" t="s">
        <v>109</v>
      </c>
      <c r="D180" s="32" t="s">
        <v>65</v>
      </c>
      <c r="E180" s="6">
        <v>4.7</v>
      </c>
      <c r="F180" s="6">
        <v>4.9</v>
      </c>
      <c r="G180" s="6">
        <v>27.6</v>
      </c>
      <c r="H180" s="6">
        <v>140</v>
      </c>
      <c r="I180" s="6">
        <v>0.02</v>
      </c>
      <c r="J180" s="6">
        <v>0</v>
      </c>
      <c r="K180" s="6">
        <v>2.6</v>
      </c>
      <c r="L180" s="6">
        <v>1.2</v>
      </c>
      <c r="M180" s="6">
        <v>31.2</v>
      </c>
      <c r="N180" s="6">
        <v>26</v>
      </c>
      <c r="O180" s="6">
        <v>31.2</v>
      </c>
      <c r="P180" s="6">
        <v>1.2</v>
      </c>
      <c r="Q180" s="73">
        <v>23.93</v>
      </c>
      <c r="R180" s="52"/>
    </row>
    <row r="181" spans="1:19" s="7" customFormat="1" ht="14.25" customHeight="1">
      <c r="A181" s="35">
        <v>36.78</v>
      </c>
      <c r="B181" s="35">
        <v>214</v>
      </c>
      <c r="C181" s="21" t="s">
        <v>272</v>
      </c>
      <c r="D181" s="6">
        <v>150</v>
      </c>
      <c r="E181" s="17">
        <v>4.08</v>
      </c>
      <c r="F181" s="17">
        <v>5.6</v>
      </c>
      <c r="G181" s="17">
        <v>41.4</v>
      </c>
      <c r="H181" s="17">
        <v>163</v>
      </c>
      <c r="I181" s="17">
        <v>0.02</v>
      </c>
      <c r="J181" s="17">
        <v>7.8</v>
      </c>
      <c r="K181" s="17">
        <v>0</v>
      </c>
      <c r="L181" s="17">
        <v>3.2</v>
      </c>
      <c r="M181" s="17">
        <v>53.8</v>
      </c>
      <c r="N181" s="17">
        <v>12.6</v>
      </c>
      <c r="O181" s="17">
        <v>1.4</v>
      </c>
      <c r="P181" s="17">
        <v>1.2</v>
      </c>
      <c r="Q181" s="84">
        <v>20.58</v>
      </c>
      <c r="R181" s="53"/>
      <c r="S181" s="53"/>
    </row>
    <row r="182" spans="1:19" s="7" customFormat="1" ht="15" customHeight="1">
      <c r="A182" s="20">
        <v>22.91</v>
      </c>
      <c r="B182" s="35" t="s">
        <v>224</v>
      </c>
      <c r="C182" s="21" t="s">
        <v>211</v>
      </c>
      <c r="D182" s="6" t="s">
        <v>265</v>
      </c>
      <c r="E182" s="17">
        <v>12.7</v>
      </c>
      <c r="F182" s="17">
        <v>11.3</v>
      </c>
      <c r="G182" s="17">
        <v>8.1</v>
      </c>
      <c r="H182" s="17">
        <v>147</v>
      </c>
      <c r="I182" s="17">
        <v>0.16</v>
      </c>
      <c r="J182" s="17">
        <v>2.26</v>
      </c>
      <c r="K182" s="17">
        <v>0</v>
      </c>
      <c r="L182" s="17">
        <v>0</v>
      </c>
      <c r="M182" s="17">
        <v>49.49</v>
      </c>
      <c r="N182" s="17">
        <v>0</v>
      </c>
      <c r="O182" s="17">
        <v>0</v>
      </c>
      <c r="P182" s="6">
        <v>2.4</v>
      </c>
      <c r="Q182" s="83">
        <v>15.09</v>
      </c>
      <c r="R182" s="52"/>
      <c r="S182" s="53"/>
    </row>
    <row r="183" spans="1:19" s="7" customFormat="1" ht="18.75" customHeight="1">
      <c r="A183" s="31">
        <v>2.32</v>
      </c>
      <c r="B183" s="31">
        <v>638</v>
      </c>
      <c r="C183" s="13" t="s">
        <v>116</v>
      </c>
      <c r="D183" s="17">
        <v>200</v>
      </c>
      <c r="E183" s="6">
        <v>1</v>
      </c>
      <c r="F183" s="6">
        <v>0.1</v>
      </c>
      <c r="G183" s="6">
        <v>27.5</v>
      </c>
      <c r="H183" s="6">
        <v>110</v>
      </c>
      <c r="I183" s="6">
        <v>0.1</v>
      </c>
      <c r="J183" s="6">
        <v>22.5</v>
      </c>
      <c r="K183" s="6">
        <v>0</v>
      </c>
      <c r="L183" s="6">
        <v>0</v>
      </c>
      <c r="M183" s="6">
        <v>94.9</v>
      </c>
      <c r="N183" s="6">
        <v>0</v>
      </c>
      <c r="O183" s="6">
        <v>0</v>
      </c>
      <c r="P183" s="6">
        <v>1.5</v>
      </c>
      <c r="Q183" s="142">
        <v>1.45</v>
      </c>
      <c r="R183" s="52"/>
      <c r="S183" s="85"/>
    </row>
    <row r="184" spans="1:18" s="7" customFormat="1" ht="24" customHeight="1">
      <c r="A184" s="35">
        <v>1.5</v>
      </c>
      <c r="B184" s="35" t="s">
        <v>162</v>
      </c>
      <c r="C184" s="9" t="s">
        <v>24</v>
      </c>
      <c r="D184" s="17">
        <v>20</v>
      </c>
      <c r="E184" s="17">
        <v>3.75</v>
      </c>
      <c r="F184" s="17">
        <v>0.5</v>
      </c>
      <c r="G184" s="17">
        <v>24.5</v>
      </c>
      <c r="H184" s="17">
        <v>117.5</v>
      </c>
      <c r="I184" s="17">
        <v>0.04</v>
      </c>
      <c r="J184" s="17">
        <v>0.1</v>
      </c>
      <c r="K184" s="17">
        <v>0.3</v>
      </c>
      <c r="L184" s="17">
        <v>0.95</v>
      </c>
      <c r="M184" s="17">
        <v>0</v>
      </c>
      <c r="N184" s="17">
        <v>4.2</v>
      </c>
      <c r="O184" s="17">
        <v>0</v>
      </c>
      <c r="P184" s="17">
        <v>0.7</v>
      </c>
      <c r="Q184" s="74">
        <f>A184/1.2</f>
        <v>1.25</v>
      </c>
      <c r="R184" s="53"/>
    </row>
    <row r="185" spans="1:18" s="7" customFormat="1" ht="14.25" customHeight="1">
      <c r="A185" s="35">
        <v>1.32</v>
      </c>
      <c r="B185" s="35" t="s">
        <v>162</v>
      </c>
      <c r="C185" s="21" t="s">
        <v>90</v>
      </c>
      <c r="D185" s="17">
        <v>20</v>
      </c>
      <c r="E185" s="17">
        <v>1.2</v>
      </c>
      <c r="F185" s="17">
        <v>0.2</v>
      </c>
      <c r="G185" s="17">
        <v>6.1</v>
      </c>
      <c r="H185" s="17">
        <v>32</v>
      </c>
      <c r="I185" s="17">
        <v>0.08</v>
      </c>
      <c r="J185" s="17">
        <v>0</v>
      </c>
      <c r="K185" s="17">
        <v>0.26</v>
      </c>
      <c r="L185" s="17">
        <v>0.92</v>
      </c>
      <c r="M185" s="17">
        <v>6.7</v>
      </c>
      <c r="N185" s="17">
        <v>77.6</v>
      </c>
      <c r="O185" s="17">
        <v>0</v>
      </c>
      <c r="P185" s="17">
        <v>1.8</v>
      </c>
      <c r="Q185" s="74">
        <f>A185/1.2</f>
        <v>1.1</v>
      </c>
      <c r="R185" s="53"/>
    </row>
    <row r="186" spans="1:18" s="30" customFormat="1" ht="13.5" customHeight="1">
      <c r="A186" s="42" t="s">
        <v>127</v>
      </c>
      <c r="B186" s="42"/>
      <c r="C186" s="43" t="s">
        <v>34</v>
      </c>
      <c r="D186" s="105"/>
      <c r="E186" s="105">
        <f>E185+E184+E183+E182+E181+E180+E179</f>
        <v>27.729999999999997</v>
      </c>
      <c r="F186" s="105">
        <f aca="true" t="shared" si="29" ref="F186:P186">F185+F184+F183+F182+F181+F180+F179</f>
        <v>22.700000000000003</v>
      </c>
      <c r="G186" s="105">
        <f t="shared" si="29"/>
        <v>136.29999999999998</v>
      </c>
      <c r="H186" s="105">
        <f t="shared" si="29"/>
        <v>716.7</v>
      </c>
      <c r="I186" s="105">
        <f t="shared" si="29"/>
        <v>0.52</v>
      </c>
      <c r="J186" s="105">
        <f t="shared" si="29"/>
        <v>57.66</v>
      </c>
      <c r="K186" s="105">
        <f t="shared" si="29"/>
        <v>3.16</v>
      </c>
      <c r="L186" s="105">
        <f t="shared" si="29"/>
        <v>6.2700000000000005</v>
      </c>
      <c r="M186" s="105">
        <f t="shared" si="29"/>
        <v>246.08999999999997</v>
      </c>
      <c r="N186" s="105">
        <f t="shared" si="29"/>
        <v>120.39999999999999</v>
      </c>
      <c r="O186" s="105">
        <f t="shared" si="29"/>
        <v>32.6</v>
      </c>
      <c r="P186" s="105">
        <f t="shared" si="29"/>
        <v>9.700000000000001</v>
      </c>
      <c r="Q186" s="42" t="s">
        <v>138</v>
      </c>
      <c r="R186" s="89"/>
    </row>
    <row r="187" spans="1:18" s="30" customFormat="1" ht="13.5" customHeight="1">
      <c r="A187" s="42" t="s">
        <v>128</v>
      </c>
      <c r="B187" s="42"/>
      <c r="C187" s="170" t="s">
        <v>21</v>
      </c>
      <c r="D187" s="105"/>
      <c r="E187" s="105">
        <f aca="true" t="shared" si="30" ref="E187:P187">E186+E177</f>
        <v>43.73</v>
      </c>
      <c r="F187" s="105">
        <f t="shared" si="30"/>
        <v>45.78</v>
      </c>
      <c r="G187" s="105">
        <f t="shared" si="30"/>
        <v>210</v>
      </c>
      <c r="H187" s="105">
        <f t="shared" si="30"/>
        <v>1303.4</v>
      </c>
      <c r="I187" s="105">
        <f t="shared" si="30"/>
        <v>0.8200000000000001</v>
      </c>
      <c r="J187" s="105">
        <f t="shared" si="30"/>
        <v>154.36</v>
      </c>
      <c r="K187" s="105">
        <f t="shared" si="30"/>
        <v>48.16</v>
      </c>
      <c r="L187" s="105">
        <f t="shared" si="30"/>
        <v>6.37</v>
      </c>
      <c r="M187" s="105">
        <f t="shared" si="30"/>
        <v>570.29</v>
      </c>
      <c r="N187" s="105">
        <f t="shared" si="30"/>
        <v>152.92</v>
      </c>
      <c r="O187" s="105">
        <f t="shared" si="30"/>
        <v>39.15</v>
      </c>
      <c r="P187" s="105">
        <f t="shared" si="30"/>
        <v>12.270000000000001</v>
      </c>
      <c r="Q187" s="42" t="s">
        <v>139</v>
      </c>
      <c r="R187" s="89"/>
    </row>
    <row r="188" spans="1:18" s="7" customFormat="1" ht="24" customHeight="1">
      <c r="A188" s="46"/>
      <c r="B188" s="46"/>
      <c r="C188" s="47" t="s">
        <v>114</v>
      </c>
      <c r="D188" s="48"/>
      <c r="E188" s="49">
        <f aca="true" t="shared" si="31" ref="E188:O188">E117+E135+E151+E169+E187</f>
        <v>185.73999999999998</v>
      </c>
      <c r="F188" s="49">
        <f t="shared" si="31"/>
        <v>209.92000000000002</v>
      </c>
      <c r="G188" s="49">
        <f t="shared" si="31"/>
        <v>990.02</v>
      </c>
      <c r="H188" s="49">
        <f t="shared" si="31"/>
        <v>6667.700000000001</v>
      </c>
      <c r="I188" s="49">
        <f t="shared" si="31"/>
        <v>9.6</v>
      </c>
      <c r="J188" s="49">
        <f t="shared" si="31"/>
        <v>381.38</v>
      </c>
      <c r="K188" s="49">
        <f t="shared" si="31"/>
        <v>154.77999999999997</v>
      </c>
      <c r="L188" s="49">
        <f t="shared" si="31"/>
        <v>50.37</v>
      </c>
      <c r="M188" s="49">
        <f t="shared" si="31"/>
        <v>2658.24</v>
      </c>
      <c r="N188" s="49">
        <f t="shared" si="31"/>
        <v>897.9599999999999</v>
      </c>
      <c r="O188" s="49">
        <f t="shared" si="31"/>
        <v>578.6800000000001</v>
      </c>
      <c r="P188" s="49">
        <f>P187</f>
        <v>12.270000000000001</v>
      </c>
      <c r="Q188" s="46"/>
      <c r="R188" s="63"/>
    </row>
    <row r="189" spans="1:18" s="181" customFormat="1" ht="20.25" customHeight="1">
      <c r="A189" s="190" t="s">
        <v>199</v>
      </c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2"/>
      <c r="Q189" s="180"/>
      <c r="R189" s="180"/>
    </row>
    <row r="190" spans="1:18" s="7" customFormat="1" ht="17.25" customHeight="1">
      <c r="A190" s="210" t="s">
        <v>10</v>
      </c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54"/>
      <c r="R190" s="54"/>
    </row>
    <row r="191" spans="1:18" s="7" customFormat="1" ht="23.25" customHeight="1">
      <c r="A191" s="35" t="s">
        <v>119</v>
      </c>
      <c r="B191" s="100">
        <v>257</v>
      </c>
      <c r="C191" s="21" t="s">
        <v>213</v>
      </c>
      <c r="D191" s="10" t="s">
        <v>11</v>
      </c>
      <c r="E191" s="10">
        <v>2.5</v>
      </c>
      <c r="F191" s="10">
        <v>9.9</v>
      </c>
      <c r="G191" s="10">
        <v>9.4</v>
      </c>
      <c r="H191" s="10">
        <v>205</v>
      </c>
      <c r="I191" s="10">
        <v>0</v>
      </c>
      <c r="J191" s="10">
        <v>0.1</v>
      </c>
      <c r="K191" s="10">
        <v>0.1</v>
      </c>
      <c r="L191" s="10">
        <v>0.8</v>
      </c>
      <c r="M191" s="10">
        <v>123.7</v>
      </c>
      <c r="N191" s="10">
        <v>3.6</v>
      </c>
      <c r="O191" s="10">
        <v>29.3</v>
      </c>
      <c r="P191" s="10">
        <v>0.4</v>
      </c>
      <c r="Q191" s="35">
        <v>11.05</v>
      </c>
      <c r="R191" s="51"/>
    </row>
    <row r="192" spans="1:18" s="7" customFormat="1" ht="15.75" customHeight="1">
      <c r="A192" s="64" t="s">
        <v>120</v>
      </c>
      <c r="B192" s="64" t="s">
        <v>160</v>
      </c>
      <c r="C192" s="13" t="s">
        <v>79</v>
      </c>
      <c r="D192" s="14" t="s">
        <v>71</v>
      </c>
      <c r="E192" s="6">
        <v>0.1</v>
      </c>
      <c r="F192" s="6">
        <v>7.3</v>
      </c>
      <c r="G192" s="6">
        <v>0.1</v>
      </c>
      <c r="H192" s="6">
        <v>66</v>
      </c>
      <c r="I192" s="6">
        <v>0.01</v>
      </c>
      <c r="J192" s="6">
        <v>0</v>
      </c>
      <c r="K192" s="6">
        <v>1.2</v>
      </c>
      <c r="L192" s="6">
        <v>0.1</v>
      </c>
      <c r="M192" s="6">
        <v>2.4</v>
      </c>
      <c r="N192" s="6">
        <v>0.02</v>
      </c>
      <c r="O192" s="6">
        <v>0.05</v>
      </c>
      <c r="P192" s="6">
        <v>0.1</v>
      </c>
      <c r="Q192" s="64" t="s">
        <v>132</v>
      </c>
      <c r="R192" s="52"/>
    </row>
    <row r="193" spans="1:18" s="7" customFormat="1" ht="19.5" customHeight="1">
      <c r="A193" s="64" t="s">
        <v>141</v>
      </c>
      <c r="B193" s="64" t="s">
        <v>162</v>
      </c>
      <c r="C193" s="9" t="s">
        <v>46</v>
      </c>
      <c r="D193" s="14" t="s">
        <v>35</v>
      </c>
      <c r="E193" s="11">
        <v>2.9</v>
      </c>
      <c r="F193" s="11">
        <v>1.1</v>
      </c>
      <c r="G193" s="11">
        <v>18.2</v>
      </c>
      <c r="H193" s="11">
        <v>96</v>
      </c>
      <c r="I193" s="17">
        <v>0</v>
      </c>
      <c r="J193" s="17">
        <v>0</v>
      </c>
      <c r="K193" s="17">
        <v>0</v>
      </c>
      <c r="L193" s="17">
        <v>0</v>
      </c>
      <c r="M193" s="17">
        <v>7.7</v>
      </c>
      <c r="N193" s="17">
        <v>32.5</v>
      </c>
      <c r="O193" s="17">
        <v>6.5</v>
      </c>
      <c r="P193" s="17">
        <v>0.7</v>
      </c>
      <c r="Q193" s="65" t="s">
        <v>129</v>
      </c>
      <c r="R193" s="53"/>
    </row>
    <row r="194" spans="1:18" s="7" customFormat="1" ht="18.75" customHeight="1">
      <c r="A194" s="31">
        <v>2.32</v>
      </c>
      <c r="B194" s="35">
        <v>693</v>
      </c>
      <c r="C194" s="21" t="s">
        <v>172</v>
      </c>
      <c r="D194" s="10">
        <v>200</v>
      </c>
      <c r="E194" s="11">
        <v>5.6</v>
      </c>
      <c r="F194" s="11">
        <v>5.6</v>
      </c>
      <c r="G194" s="11">
        <v>21.4</v>
      </c>
      <c r="H194" s="11">
        <v>154</v>
      </c>
      <c r="I194" s="10">
        <v>0.01</v>
      </c>
      <c r="J194" s="10">
        <v>0.7</v>
      </c>
      <c r="K194" s="10">
        <v>0.2</v>
      </c>
      <c r="L194" s="10">
        <v>14.98</v>
      </c>
      <c r="M194" s="10">
        <v>0</v>
      </c>
      <c r="N194" s="10">
        <v>0</v>
      </c>
      <c r="O194" s="10">
        <v>22.6</v>
      </c>
      <c r="P194" s="10">
        <v>0.4</v>
      </c>
      <c r="Q194" s="31">
        <v>1.45</v>
      </c>
      <c r="R194" s="52"/>
    </row>
    <row r="195" spans="1:18" s="30" customFormat="1" ht="16.5" customHeight="1">
      <c r="A195" s="66">
        <v>52</v>
      </c>
      <c r="B195" s="66"/>
      <c r="C195" s="25" t="s">
        <v>33</v>
      </c>
      <c r="D195" s="82"/>
      <c r="E195" s="90">
        <f>SUM(E191:E194)</f>
        <v>11.1</v>
      </c>
      <c r="F195" s="90">
        <f aca="true" t="shared" si="32" ref="F195:P195">SUM(F191:F194)</f>
        <v>23.9</v>
      </c>
      <c r="G195" s="90">
        <f t="shared" si="32"/>
        <v>49.099999999999994</v>
      </c>
      <c r="H195" s="90">
        <f t="shared" si="32"/>
        <v>521</v>
      </c>
      <c r="I195" s="90">
        <f t="shared" si="32"/>
        <v>0.02</v>
      </c>
      <c r="J195" s="90">
        <f t="shared" si="32"/>
        <v>0.7999999999999999</v>
      </c>
      <c r="K195" s="90">
        <f t="shared" si="32"/>
        <v>1.5</v>
      </c>
      <c r="L195" s="90">
        <f t="shared" si="32"/>
        <v>15.88</v>
      </c>
      <c r="M195" s="90">
        <f t="shared" si="32"/>
        <v>133.8</v>
      </c>
      <c r="N195" s="90">
        <f t="shared" si="32"/>
        <v>36.12</v>
      </c>
      <c r="O195" s="90">
        <f t="shared" si="32"/>
        <v>58.45</v>
      </c>
      <c r="P195" s="90">
        <f t="shared" si="32"/>
        <v>1.6</v>
      </c>
      <c r="Q195" s="66">
        <v>33.18</v>
      </c>
      <c r="R195" s="91"/>
    </row>
    <row r="196" spans="1:18" s="7" customFormat="1" ht="18" customHeight="1">
      <c r="A196" s="212" t="s">
        <v>12</v>
      </c>
      <c r="B196" s="213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51"/>
      <c r="R196" s="51"/>
    </row>
    <row r="197" spans="1:18" s="7" customFormat="1" ht="15" customHeight="1">
      <c r="A197" s="68" t="s">
        <v>142</v>
      </c>
      <c r="B197" s="68" t="s">
        <v>232</v>
      </c>
      <c r="C197" s="166" t="s">
        <v>242</v>
      </c>
      <c r="D197" s="69" t="s">
        <v>174</v>
      </c>
      <c r="E197" s="70">
        <v>0.1</v>
      </c>
      <c r="F197" s="10">
        <v>0</v>
      </c>
      <c r="G197" s="10">
        <v>0.2</v>
      </c>
      <c r="H197" s="10">
        <v>0</v>
      </c>
      <c r="I197" s="10">
        <v>0.2</v>
      </c>
      <c r="J197" s="6">
        <v>0</v>
      </c>
      <c r="K197" s="6">
        <v>0</v>
      </c>
      <c r="L197" s="6">
        <v>2</v>
      </c>
      <c r="M197" s="6">
        <v>0</v>
      </c>
      <c r="N197" s="6">
        <v>0</v>
      </c>
      <c r="O197" s="6">
        <v>0</v>
      </c>
      <c r="P197" s="6">
        <v>0.1</v>
      </c>
      <c r="Q197" s="71">
        <f>A197/1.6</f>
        <v>6.3999999999999995</v>
      </c>
      <c r="R197" s="52"/>
    </row>
    <row r="198" spans="1:18" s="7" customFormat="1" ht="17.25" customHeight="1">
      <c r="A198" s="72" t="s">
        <v>159</v>
      </c>
      <c r="B198" s="72">
        <v>124</v>
      </c>
      <c r="C198" s="21" t="s">
        <v>225</v>
      </c>
      <c r="D198" s="32" t="s">
        <v>11</v>
      </c>
      <c r="E198" s="6">
        <v>5</v>
      </c>
      <c r="F198" s="6">
        <v>6.1</v>
      </c>
      <c r="G198" s="6">
        <v>17.6</v>
      </c>
      <c r="H198" s="6">
        <v>94</v>
      </c>
      <c r="I198" s="6">
        <v>0.02</v>
      </c>
      <c r="J198" s="6">
        <v>14.7</v>
      </c>
      <c r="K198" s="6">
        <v>0.02</v>
      </c>
      <c r="L198" s="6">
        <v>0</v>
      </c>
      <c r="M198" s="6">
        <v>91.7</v>
      </c>
      <c r="N198" s="6">
        <v>58</v>
      </c>
      <c r="O198" s="6">
        <v>41</v>
      </c>
      <c r="P198" s="6">
        <v>2</v>
      </c>
      <c r="Q198" s="73">
        <v>23.93</v>
      </c>
      <c r="R198" s="52"/>
    </row>
    <row r="199" spans="1:19" s="7" customFormat="1" ht="19.5" customHeight="1">
      <c r="A199" s="64" t="s">
        <v>152</v>
      </c>
      <c r="B199" s="64" t="s">
        <v>197</v>
      </c>
      <c r="C199" s="13" t="s">
        <v>87</v>
      </c>
      <c r="D199" s="6">
        <v>150</v>
      </c>
      <c r="E199" s="17">
        <v>6.3</v>
      </c>
      <c r="F199" s="17">
        <v>5</v>
      </c>
      <c r="G199" s="17">
        <v>38.9</v>
      </c>
      <c r="H199" s="17">
        <v>191</v>
      </c>
      <c r="I199" s="17">
        <v>0.05</v>
      </c>
      <c r="J199" s="17">
        <v>5.4</v>
      </c>
      <c r="K199" s="17">
        <v>0</v>
      </c>
      <c r="L199" s="17">
        <v>0</v>
      </c>
      <c r="M199" s="17">
        <v>33.5</v>
      </c>
      <c r="N199" s="17">
        <v>0.52</v>
      </c>
      <c r="O199" s="17">
        <v>44</v>
      </c>
      <c r="P199" s="17">
        <v>0.8</v>
      </c>
      <c r="Q199" s="146">
        <v>21.51</v>
      </c>
      <c r="R199" s="53"/>
      <c r="S199" s="85"/>
    </row>
    <row r="200" spans="1:18" s="7" customFormat="1" ht="15.75" customHeight="1">
      <c r="A200" s="31">
        <v>10.68</v>
      </c>
      <c r="B200" s="31" t="s">
        <v>237</v>
      </c>
      <c r="C200" s="13" t="s">
        <v>269</v>
      </c>
      <c r="D200" s="6" t="s">
        <v>265</v>
      </c>
      <c r="E200" s="6">
        <v>8.51</v>
      </c>
      <c r="F200" s="6">
        <v>14.18</v>
      </c>
      <c r="G200" s="6">
        <v>17.76</v>
      </c>
      <c r="H200" s="6">
        <v>185</v>
      </c>
      <c r="I200" s="6">
        <v>0.01</v>
      </c>
      <c r="J200" s="6">
        <v>2.08</v>
      </c>
      <c r="K200" s="6">
        <v>0</v>
      </c>
      <c r="L200" s="6">
        <v>0</v>
      </c>
      <c r="M200" s="6">
        <v>11.9</v>
      </c>
      <c r="N200" s="6">
        <v>0</v>
      </c>
      <c r="O200" s="6">
        <v>0</v>
      </c>
      <c r="P200" s="6">
        <v>0.19</v>
      </c>
      <c r="Q200" s="75">
        <v>5</v>
      </c>
      <c r="R200" s="52"/>
    </row>
    <row r="201" spans="1:18" s="7" customFormat="1" ht="18" customHeight="1">
      <c r="A201" s="35">
        <v>1.5</v>
      </c>
      <c r="B201" s="35">
        <v>686</v>
      </c>
      <c r="C201" s="21" t="s">
        <v>176</v>
      </c>
      <c r="D201" s="6" t="s">
        <v>11</v>
      </c>
      <c r="E201" s="17">
        <v>0.2</v>
      </c>
      <c r="F201" s="17">
        <v>0</v>
      </c>
      <c r="G201" s="17">
        <v>13.9</v>
      </c>
      <c r="H201" s="17">
        <v>55</v>
      </c>
      <c r="I201" s="17">
        <v>0.04</v>
      </c>
      <c r="J201" s="17">
        <v>0.1</v>
      </c>
      <c r="K201" s="17">
        <v>0.3</v>
      </c>
      <c r="L201" s="17">
        <v>0.95</v>
      </c>
      <c r="M201" s="17">
        <v>67.1</v>
      </c>
      <c r="N201" s="17">
        <v>1.2</v>
      </c>
      <c r="O201" s="17">
        <v>2.6</v>
      </c>
      <c r="P201" s="17">
        <v>0.9</v>
      </c>
      <c r="Q201" s="74">
        <f>A201/1.2</f>
        <v>1.25</v>
      </c>
      <c r="R201" s="53"/>
    </row>
    <row r="202" spans="1:18" s="7" customFormat="1" ht="24" customHeight="1">
      <c r="A202" s="35">
        <v>1.5</v>
      </c>
      <c r="B202" s="72" t="s">
        <v>162</v>
      </c>
      <c r="C202" s="9" t="s">
        <v>24</v>
      </c>
      <c r="D202" s="17">
        <v>20</v>
      </c>
      <c r="E202" s="17">
        <v>3.75</v>
      </c>
      <c r="F202" s="17">
        <v>0.5</v>
      </c>
      <c r="G202" s="17">
        <v>24.5</v>
      </c>
      <c r="H202" s="17">
        <v>117.5</v>
      </c>
      <c r="I202" s="17">
        <v>0.04</v>
      </c>
      <c r="J202" s="17">
        <v>0.1</v>
      </c>
      <c r="K202" s="17">
        <v>0.3</v>
      </c>
      <c r="L202" s="17">
        <v>0.95</v>
      </c>
      <c r="M202" s="17">
        <v>0</v>
      </c>
      <c r="N202" s="17">
        <v>4.2</v>
      </c>
      <c r="O202" s="17">
        <v>0</v>
      </c>
      <c r="P202" s="17">
        <v>0.7</v>
      </c>
      <c r="Q202" s="74">
        <f>A202/1.2</f>
        <v>1.25</v>
      </c>
      <c r="R202" s="53"/>
    </row>
    <row r="203" spans="1:18" s="7" customFormat="1" ht="14.25" customHeight="1">
      <c r="A203" s="35">
        <v>1.32</v>
      </c>
      <c r="B203" s="35" t="s">
        <v>162</v>
      </c>
      <c r="C203" s="21" t="s">
        <v>90</v>
      </c>
      <c r="D203" s="17">
        <v>20</v>
      </c>
      <c r="E203" s="17">
        <v>1.2</v>
      </c>
      <c r="F203" s="17">
        <v>0.2</v>
      </c>
      <c r="G203" s="17">
        <v>6.1</v>
      </c>
      <c r="H203" s="17">
        <v>32</v>
      </c>
      <c r="I203" s="17">
        <v>0.08</v>
      </c>
      <c r="J203" s="17">
        <v>0</v>
      </c>
      <c r="K203" s="17">
        <v>0.26</v>
      </c>
      <c r="L203" s="17">
        <v>0.92</v>
      </c>
      <c r="M203" s="17">
        <v>6.7</v>
      </c>
      <c r="N203" s="17">
        <v>77.6</v>
      </c>
      <c r="O203" s="17">
        <v>0</v>
      </c>
      <c r="P203" s="17">
        <v>1.8</v>
      </c>
      <c r="Q203" s="74">
        <f>A203/1.2</f>
        <v>1.1</v>
      </c>
      <c r="R203" s="53"/>
    </row>
    <row r="204" spans="1:18" s="7" customFormat="1" ht="18" customHeight="1">
      <c r="A204" s="35">
        <v>1.32</v>
      </c>
      <c r="B204" s="72" t="s">
        <v>162</v>
      </c>
      <c r="C204" s="21" t="s">
        <v>248</v>
      </c>
      <c r="D204" s="17">
        <v>80</v>
      </c>
      <c r="E204" s="17">
        <v>5.8</v>
      </c>
      <c r="F204" s="17">
        <v>2.4</v>
      </c>
      <c r="G204" s="17">
        <v>38.8</v>
      </c>
      <c r="H204" s="17">
        <v>114</v>
      </c>
      <c r="I204" s="17">
        <v>0.8</v>
      </c>
      <c r="J204" s="17">
        <v>0</v>
      </c>
      <c r="K204" s="17">
        <v>0</v>
      </c>
      <c r="L204" s="17">
        <v>0</v>
      </c>
      <c r="M204" s="17">
        <v>10.4</v>
      </c>
      <c r="N204" s="17">
        <v>0</v>
      </c>
      <c r="O204" s="17">
        <v>0</v>
      </c>
      <c r="P204" s="17">
        <v>0.4</v>
      </c>
      <c r="Q204" s="74">
        <f>A204/1.2</f>
        <v>1.1</v>
      </c>
      <c r="R204" s="53"/>
    </row>
    <row r="205" spans="1:18" s="30" customFormat="1" ht="13.5" customHeight="1">
      <c r="A205" s="76" t="s">
        <v>126</v>
      </c>
      <c r="B205" s="76"/>
      <c r="C205" s="25" t="s">
        <v>34</v>
      </c>
      <c r="D205" s="82"/>
      <c r="E205" s="82">
        <f>E204+E203+E202+E201+E200+E199+E198+E197</f>
        <v>30.860000000000003</v>
      </c>
      <c r="F205" s="82">
        <f aca="true" t="shared" si="33" ref="F205:P205">F204+F203+F202+F201+F200+F199+F198+F197</f>
        <v>28.380000000000003</v>
      </c>
      <c r="G205" s="82">
        <f t="shared" si="33"/>
        <v>157.76</v>
      </c>
      <c r="H205" s="82">
        <f t="shared" si="33"/>
        <v>788.5</v>
      </c>
      <c r="I205" s="82">
        <f t="shared" si="33"/>
        <v>1.24</v>
      </c>
      <c r="J205" s="82">
        <f t="shared" si="33"/>
        <v>22.38</v>
      </c>
      <c r="K205" s="82">
        <f t="shared" si="33"/>
        <v>0.8800000000000001</v>
      </c>
      <c r="L205" s="82">
        <f t="shared" si="33"/>
        <v>4.82</v>
      </c>
      <c r="M205" s="82">
        <f t="shared" si="33"/>
        <v>221.3</v>
      </c>
      <c r="N205" s="82">
        <f t="shared" si="33"/>
        <v>141.51999999999998</v>
      </c>
      <c r="O205" s="82">
        <f t="shared" si="33"/>
        <v>87.6</v>
      </c>
      <c r="P205" s="82">
        <f t="shared" si="33"/>
        <v>6.89</v>
      </c>
      <c r="Q205" s="77">
        <f>SUM(Q197:Q203)</f>
        <v>60.440000000000005</v>
      </c>
      <c r="R205" s="89"/>
    </row>
    <row r="206" spans="1:18" s="30" customFormat="1" ht="21" customHeight="1">
      <c r="A206" s="24">
        <v>130</v>
      </c>
      <c r="B206" s="24"/>
      <c r="C206" s="25" t="s">
        <v>21</v>
      </c>
      <c r="D206" s="93"/>
      <c r="E206" s="157">
        <f>E205+E195</f>
        <v>41.96</v>
      </c>
      <c r="F206" s="157">
        <f aca="true" t="shared" si="34" ref="F206:P206">F205+F195</f>
        <v>52.28</v>
      </c>
      <c r="G206" s="157">
        <f t="shared" si="34"/>
        <v>206.85999999999999</v>
      </c>
      <c r="H206" s="157">
        <f t="shared" si="34"/>
        <v>1309.5</v>
      </c>
      <c r="I206" s="157">
        <f t="shared" si="34"/>
        <v>1.26</v>
      </c>
      <c r="J206" s="157">
        <f t="shared" si="34"/>
        <v>23.18</v>
      </c>
      <c r="K206" s="157">
        <f t="shared" si="34"/>
        <v>2.38</v>
      </c>
      <c r="L206" s="157">
        <f t="shared" si="34"/>
        <v>20.700000000000003</v>
      </c>
      <c r="M206" s="157">
        <f t="shared" si="34"/>
        <v>355.1</v>
      </c>
      <c r="N206" s="157">
        <f t="shared" si="34"/>
        <v>177.64</v>
      </c>
      <c r="O206" s="157">
        <f t="shared" si="34"/>
        <v>146.05</v>
      </c>
      <c r="P206" s="157">
        <f t="shared" si="34"/>
        <v>8.49</v>
      </c>
      <c r="Q206" s="80">
        <v>82.53</v>
      </c>
      <c r="R206" s="91"/>
    </row>
    <row r="207" spans="1:18" s="7" customFormat="1" ht="20.25" customHeight="1">
      <c r="A207" s="215" t="s">
        <v>200</v>
      </c>
      <c r="B207" s="216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57"/>
      <c r="R207" s="57"/>
    </row>
    <row r="208" spans="1:18" s="7" customFormat="1" ht="16.5" customHeight="1">
      <c r="A208" s="212" t="s">
        <v>10</v>
      </c>
      <c r="B208" s="213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51"/>
      <c r="R208" s="51"/>
    </row>
    <row r="209" spans="1:19" s="7" customFormat="1" ht="23.25" customHeight="1">
      <c r="A209" s="92" t="s">
        <v>154</v>
      </c>
      <c r="B209" s="92">
        <v>257</v>
      </c>
      <c r="C209" s="4" t="s">
        <v>189</v>
      </c>
      <c r="D209" s="5" t="s">
        <v>11</v>
      </c>
      <c r="E209" s="6">
        <v>7.8</v>
      </c>
      <c r="F209" s="6">
        <v>3.2</v>
      </c>
      <c r="G209" s="6">
        <v>39.7</v>
      </c>
      <c r="H209" s="6">
        <v>286</v>
      </c>
      <c r="I209" s="6">
        <v>0.1</v>
      </c>
      <c r="J209" s="6">
        <v>1.7</v>
      </c>
      <c r="K209" s="6">
        <v>0</v>
      </c>
      <c r="L209" s="6">
        <v>0</v>
      </c>
      <c r="M209" s="6">
        <v>130</v>
      </c>
      <c r="N209" s="6">
        <v>0</v>
      </c>
      <c r="O209" s="6">
        <v>0</v>
      </c>
      <c r="P209" s="6">
        <v>0.8</v>
      </c>
      <c r="Q209" s="149">
        <v>9.6</v>
      </c>
      <c r="R209" s="52"/>
      <c r="S209" s="85"/>
    </row>
    <row r="210" spans="1:19" s="7" customFormat="1" ht="16.5" customHeight="1">
      <c r="A210" s="64" t="s">
        <v>120</v>
      </c>
      <c r="B210" s="64" t="s">
        <v>259</v>
      </c>
      <c r="C210" s="13" t="s">
        <v>185</v>
      </c>
      <c r="D210" s="14" t="s">
        <v>260</v>
      </c>
      <c r="E210" s="6">
        <v>1.5</v>
      </c>
      <c r="F210" s="6">
        <v>0.5</v>
      </c>
      <c r="G210" s="6">
        <v>21</v>
      </c>
      <c r="H210" s="6">
        <v>93</v>
      </c>
      <c r="I210" s="6">
        <v>0.01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0.05</v>
      </c>
      <c r="P210" s="6">
        <v>0.6</v>
      </c>
      <c r="Q210" s="146" t="s">
        <v>132</v>
      </c>
      <c r="R210" s="52"/>
      <c r="S210" s="85"/>
    </row>
    <row r="211" spans="1:18" s="7" customFormat="1" ht="16.5" customHeight="1">
      <c r="A211" s="64" t="s">
        <v>148</v>
      </c>
      <c r="B211" s="64" t="s">
        <v>167</v>
      </c>
      <c r="C211" s="21" t="s">
        <v>76</v>
      </c>
      <c r="D211" s="14" t="s">
        <v>15</v>
      </c>
      <c r="E211" s="11">
        <v>1.4</v>
      </c>
      <c r="F211" s="11">
        <v>1.5</v>
      </c>
      <c r="G211" s="11">
        <v>20.3</v>
      </c>
      <c r="H211" s="11">
        <v>97</v>
      </c>
      <c r="I211" s="17">
        <v>0.1</v>
      </c>
      <c r="J211" s="17">
        <v>10.6</v>
      </c>
      <c r="K211" s="17">
        <v>0</v>
      </c>
      <c r="L211" s="17">
        <v>0</v>
      </c>
      <c r="M211" s="17">
        <v>109.3</v>
      </c>
      <c r="N211" s="17">
        <v>0</v>
      </c>
      <c r="O211" s="17">
        <v>6.4</v>
      </c>
      <c r="P211" s="17">
        <v>0.8</v>
      </c>
      <c r="Q211" s="78" t="s">
        <v>131</v>
      </c>
      <c r="R211" s="53"/>
    </row>
    <row r="212" spans="1:18" s="7" customFormat="1" ht="15" customHeight="1">
      <c r="A212" s="31"/>
      <c r="B212" s="31">
        <v>22</v>
      </c>
      <c r="C212" s="13" t="s">
        <v>79</v>
      </c>
      <c r="D212" s="17">
        <v>10</v>
      </c>
      <c r="E212" s="6">
        <v>0.1</v>
      </c>
      <c r="F212" s="6">
        <v>7.3</v>
      </c>
      <c r="G212" s="6">
        <v>0.1</v>
      </c>
      <c r="H212" s="6">
        <v>66</v>
      </c>
      <c r="I212" s="6">
        <v>0.01</v>
      </c>
      <c r="J212" s="6">
        <v>0</v>
      </c>
      <c r="K212" s="6">
        <v>1.2</v>
      </c>
      <c r="L212" s="6">
        <v>0.1</v>
      </c>
      <c r="M212" s="6">
        <v>2.4</v>
      </c>
      <c r="N212" s="6">
        <v>0.02</v>
      </c>
      <c r="O212" s="6">
        <v>0.05</v>
      </c>
      <c r="P212" s="6">
        <v>0.1</v>
      </c>
      <c r="Q212" s="31"/>
      <c r="R212" s="52"/>
    </row>
    <row r="213" spans="1:18" s="7" customFormat="1" ht="19.5" customHeight="1">
      <c r="A213" s="64" t="s">
        <v>141</v>
      </c>
      <c r="B213" s="64" t="s">
        <v>162</v>
      </c>
      <c r="C213" s="9" t="s">
        <v>46</v>
      </c>
      <c r="D213" s="14" t="s">
        <v>35</v>
      </c>
      <c r="E213" s="11">
        <v>2.9</v>
      </c>
      <c r="F213" s="11">
        <v>1.1</v>
      </c>
      <c r="G213" s="11">
        <v>18.2</v>
      </c>
      <c r="H213" s="11">
        <v>96</v>
      </c>
      <c r="I213" s="17">
        <v>0</v>
      </c>
      <c r="J213" s="17">
        <v>0</v>
      </c>
      <c r="K213" s="17">
        <v>0</v>
      </c>
      <c r="L213" s="17">
        <v>0</v>
      </c>
      <c r="M213" s="17">
        <v>7.7</v>
      </c>
      <c r="N213" s="17">
        <v>32.5</v>
      </c>
      <c r="O213" s="17">
        <v>6.5</v>
      </c>
      <c r="P213" s="17">
        <v>0.7</v>
      </c>
      <c r="Q213" s="65" t="s">
        <v>129</v>
      </c>
      <c r="R213" s="53"/>
    </row>
    <row r="214" spans="1:18" s="7" customFormat="1" ht="5.25" customHeight="1" hidden="1">
      <c r="A214" s="76" t="s">
        <v>121</v>
      </c>
      <c r="B214" s="76"/>
      <c r="C214" s="9"/>
      <c r="D214" s="16"/>
      <c r="E214" s="11"/>
      <c r="F214" s="11"/>
      <c r="G214" s="11"/>
      <c r="H214" s="11"/>
      <c r="I214" s="17"/>
      <c r="J214" s="17"/>
      <c r="K214" s="17"/>
      <c r="L214" s="17"/>
      <c r="M214" s="17"/>
      <c r="N214" s="17"/>
      <c r="O214" s="17"/>
      <c r="P214" s="17"/>
      <c r="Q214" s="79">
        <f>SUM(Q212:Q213)</f>
        <v>0</v>
      </c>
      <c r="R214" s="53"/>
    </row>
    <row r="215" spans="1:18" s="30" customFormat="1" ht="15.75" customHeight="1">
      <c r="A215" s="24"/>
      <c r="B215" s="24"/>
      <c r="C215" s="25" t="s">
        <v>33</v>
      </c>
      <c r="D215" s="93"/>
      <c r="E215" s="90">
        <f>E213+E212+E211+E210+E209</f>
        <v>13.7</v>
      </c>
      <c r="F215" s="90">
        <f>F213+F212+F211+F210+F209</f>
        <v>13.600000000000001</v>
      </c>
      <c r="G215" s="90">
        <f>G213+G212+G211+G210+G209</f>
        <v>99.30000000000001</v>
      </c>
      <c r="H215" s="90">
        <f>H213+H212+H211+H210+H209</f>
        <v>638</v>
      </c>
      <c r="I215" s="90">
        <f aca="true" t="shared" si="35" ref="I215:P215">I213+I212+I211+I210+I209</f>
        <v>0.22</v>
      </c>
      <c r="J215" s="90">
        <f t="shared" si="35"/>
        <v>12.299999999999999</v>
      </c>
      <c r="K215" s="90">
        <f t="shared" si="35"/>
        <v>1.2</v>
      </c>
      <c r="L215" s="90">
        <f t="shared" si="35"/>
        <v>0.1</v>
      </c>
      <c r="M215" s="90">
        <f t="shared" si="35"/>
        <v>249.39999999999998</v>
      </c>
      <c r="N215" s="90">
        <f t="shared" si="35"/>
        <v>32.52</v>
      </c>
      <c r="O215" s="90">
        <f t="shared" si="35"/>
        <v>13</v>
      </c>
      <c r="P215" s="90">
        <f t="shared" si="35"/>
        <v>3</v>
      </c>
      <c r="Q215" s="24"/>
      <c r="R215" s="89"/>
    </row>
    <row r="216" spans="1:18" s="7" customFormat="1" ht="17.25" customHeight="1">
      <c r="A216" s="212" t="s">
        <v>12</v>
      </c>
      <c r="B216" s="213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51"/>
      <c r="R216" s="51"/>
    </row>
    <row r="217" spans="1:19" s="7" customFormat="1" ht="26.25" customHeight="1">
      <c r="A217" s="31" t="s">
        <v>150</v>
      </c>
      <c r="B217" s="31">
        <v>24</v>
      </c>
      <c r="C217" s="13" t="s">
        <v>173</v>
      </c>
      <c r="D217" s="6">
        <v>60</v>
      </c>
      <c r="E217" s="6">
        <v>1.4</v>
      </c>
      <c r="F217" s="6">
        <v>0.2</v>
      </c>
      <c r="G217" s="6">
        <v>8</v>
      </c>
      <c r="H217" s="6">
        <v>42</v>
      </c>
      <c r="I217" s="6">
        <v>0</v>
      </c>
      <c r="J217" s="6">
        <v>7.2</v>
      </c>
      <c r="K217" s="6">
        <v>0</v>
      </c>
      <c r="L217" s="6">
        <v>0</v>
      </c>
      <c r="M217" s="6">
        <v>11.6</v>
      </c>
      <c r="N217" s="6">
        <v>0</v>
      </c>
      <c r="O217" s="6">
        <v>0</v>
      </c>
      <c r="P217" s="6">
        <v>0.4</v>
      </c>
      <c r="Q217" s="142">
        <v>6.63</v>
      </c>
      <c r="R217" s="52"/>
      <c r="S217" s="85"/>
    </row>
    <row r="218" spans="1:18" s="7" customFormat="1" ht="24" customHeight="1">
      <c r="A218" s="31" t="s">
        <v>146</v>
      </c>
      <c r="B218" s="31">
        <v>140</v>
      </c>
      <c r="C218" s="13" t="s">
        <v>228</v>
      </c>
      <c r="D218" s="6">
        <v>200</v>
      </c>
      <c r="E218" s="6">
        <v>3.8</v>
      </c>
      <c r="F218" s="6">
        <v>3.4</v>
      </c>
      <c r="G218" s="6">
        <v>18.8</v>
      </c>
      <c r="H218" s="6">
        <v>131</v>
      </c>
      <c r="I218" s="6">
        <v>1.1</v>
      </c>
      <c r="J218" s="6">
        <v>11.4</v>
      </c>
      <c r="K218" s="6">
        <v>0</v>
      </c>
      <c r="L218" s="6">
        <v>0</v>
      </c>
      <c r="M218" s="6">
        <v>70.7</v>
      </c>
      <c r="N218" s="6">
        <v>66.65</v>
      </c>
      <c r="O218" s="6">
        <v>27</v>
      </c>
      <c r="P218" s="6">
        <v>1.1</v>
      </c>
      <c r="Q218" s="78">
        <v>9.98</v>
      </c>
      <c r="R218" s="52"/>
    </row>
    <row r="219" spans="1:19" s="7" customFormat="1" ht="17.25" customHeight="1">
      <c r="A219" s="35" t="s">
        <v>145</v>
      </c>
      <c r="B219" s="35">
        <v>523</v>
      </c>
      <c r="C219" s="21" t="s">
        <v>209</v>
      </c>
      <c r="D219" s="6">
        <v>150</v>
      </c>
      <c r="E219" s="17">
        <v>2.9</v>
      </c>
      <c r="F219" s="17">
        <v>4.1</v>
      </c>
      <c r="G219" s="17">
        <v>17.4</v>
      </c>
      <c r="H219" s="17">
        <v>99</v>
      </c>
      <c r="I219" s="17">
        <v>0</v>
      </c>
      <c r="J219" s="17">
        <v>2.9</v>
      </c>
      <c r="K219" s="17">
        <v>0</v>
      </c>
      <c r="L219" s="17">
        <v>0</v>
      </c>
      <c r="M219" s="17">
        <v>59.2</v>
      </c>
      <c r="N219" s="17">
        <v>0</v>
      </c>
      <c r="O219" s="17">
        <v>0</v>
      </c>
      <c r="P219" s="17">
        <v>0.9</v>
      </c>
      <c r="Q219" s="84">
        <v>20.58</v>
      </c>
      <c r="R219" s="53"/>
      <c r="S219" s="53"/>
    </row>
    <row r="220" spans="1:19" s="7" customFormat="1" ht="18" customHeight="1">
      <c r="A220" s="22">
        <v>14.09</v>
      </c>
      <c r="B220" s="33">
        <v>393</v>
      </c>
      <c r="C220" s="4" t="s">
        <v>188</v>
      </c>
      <c r="D220" s="187">
        <v>80</v>
      </c>
      <c r="E220" s="187">
        <v>10.6</v>
      </c>
      <c r="F220" s="187">
        <v>17.2</v>
      </c>
      <c r="G220" s="187">
        <v>0.2</v>
      </c>
      <c r="H220" s="187">
        <v>156</v>
      </c>
      <c r="I220" s="187">
        <v>0.2</v>
      </c>
      <c r="J220" s="187">
        <v>0</v>
      </c>
      <c r="K220" s="187">
        <v>0</v>
      </c>
      <c r="L220" s="187">
        <v>0</v>
      </c>
      <c r="M220" s="187">
        <v>32</v>
      </c>
      <c r="N220" s="187">
        <v>0</v>
      </c>
      <c r="O220" s="187">
        <v>0</v>
      </c>
      <c r="P220" s="187">
        <v>1.4</v>
      </c>
      <c r="Q220" s="147">
        <v>8.81</v>
      </c>
      <c r="R220" s="54"/>
      <c r="S220" s="85"/>
    </row>
    <row r="221" spans="1:19" s="7" customFormat="1" ht="23.25" customHeight="1">
      <c r="A221" s="23">
        <v>6.48</v>
      </c>
      <c r="B221" s="23">
        <v>698</v>
      </c>
      <c r="C221" s="34" t="s">
        <v>257</v>
      </c>
      <c r="D221" s="17">
        <v>200</v>
      </c>
      <c r="E221" s="6">
        <v>7.6</v>
      </c>
      <c r="F221" s="6">
        <v>2.2</v>
      </c>
      <c r="G221" s="6">
        <v>23</v>
      </c>
      <c r="H221" s="6">
        <v>137</v>
      </c>
      <c r="I221" s="6">
        <v>0.02</v>
      </c>
      <c r="J221" s="6">
        <v>24</v>
      </c>
      <c r="K221" s="6">
        <v>0.01</v>
      </c>
      <c r="L221" s="6">
        <v>0</v>
      </c>
      <c r="M221" s="6">
        <v>0</v>
      </c>
      <c r="N221" s="6">
        <v>0</v>
      </c>
      <c r="O221" s="6">
        <v>0</v>
      </c>
      <c r="P221" s="6">
        <v>0.4</v>
      </c>
      <c r="Q221" s="186">
        <v>2.88</v>
      </c>
      <c r="R221" s="52"/>
      <c r="S221" s="85"/>
    </row>
    <row r="222" spans="1:18" s="7" customFormat="1" ht="24" customHeight="1">
      <c r="A222" s="35">
        <v>1.8</v>
      </c>
      <c r="B222" s="35" t="s">
        <v>162</v>
      </c>
      <c r="C222" s="9" t="s">
        <v>24</v>
      </c>
      <c r="D222" s="17">
        <v>20</v>
      </c>
      <c r="E222" s="17">
        <v>3.75</v>
      </c>
      <c r="F222" s="17">
        <v>0.5</v>
      </c>
      <c r="G222" s="17">
        <v>24.5</v>
      </c>
      <c r="H222" s="17">
        <v>117.5</v>
      </c>
      <c r="I222" s="17">
        <v>0.04</v>
      </c>
      <c r="J222" s="17">
        <v>0.1</v>
      </c>
      <c r="K222" s="17">
        <v>0.3</v>
      </c>
      <c r="L222" s="17">
        <v>0.95</v>
      </c>
      <c r="M222" s="17">
        <v>0</v>
      </c>
      <c r="N222" s="17">
        <v>4.2</v>
      </c>
      <c r="O222" s="17">
        <v>0</v>
      </c>
      <c r="P222" s="17">
        <v>0.7</v>
      </c>
      <c r="Q222" s="35">
        <v>1.23</v>
      </c>
      <c r="R222" s="53"/>
    </row>
    <row r="223" spans="1:18" s="7" customFormat="1" ht="14.25" customHeight="1">
      <c r="A223" s="35">
        <v>1.32</v>
      </c>
      <c r="B223" s="35" t="s">
        <v>162</v>
      </c>
      <c r="C223" s="21" t="s">
        <v>90</v>
      </c>
      <c r="D223" s="17">
        <v>20</v>
      </c>
      <c r="E223" s="17">
        <v>1.2</v>
      </c>
      <c r="F223" s="17">
        <v>0.2</v>
      </c>
      <c r="G223" s="17">
        <v>6.1</v>
      </c>
      <c r="H223" s="17">
        <v>32</v>
      </c>
      <c r="I223" s="17">
        <v>0.08</v>
      </c>
      <c r="J223" s="17">
        <v>0</v>
      </c>
      <c r="K223" s="17">
        <v>0.26</v>
      </c>
      <c r="L223" s="17">
        <v>0.92</v>
      </c>
      <c r="M223" s="17">
        <v>6.7</v>
      </c>
      <c r="N223" s="17">
        <v>77.6</v>
      </c>
      <c r="O223" s="17">
        <v>0</v>
      </c>
      <c r="P223" s="17">
        <v>1.8</v>
      </c>
      <c r="Q223" s="74">
        <f>A223/1.2</f>
        <v>1.1</v>
      </c>
      <c r="R223" s="53"/>
    </row>
    <row r="224" spans="1:18" s="7" customFormat="1" ht="13.5" customHeight="1">
      <c r="A224" s="76" t="s">
        <v>127</v>
      </c>
      <c r="B224" s="76"/>
      <c r="C224" s="25" t="s">
        <v>34</v>
      </c>
      <c r="D224" s="17"/>
      <c r="E224" s="82">
        <f>E223+E222+E221+E220+E219+E218+E217</f>
        <v>31.249999999999996</v>
      </c>
      <c r="F224" s="82">
        <f aca="true" t="shared" si="36" ref="F224:P224">F223+F222+F221+F220+F219+F218+F217</f>
        <v>27.8</v>
      </c>
      <c r="G224" s="82">
        <f t="shared" si="36"/>
        <v>98</v>
      </c>
      <c r="H224" s="82">
        <f t="shared" si="36"/>
        <v>714.5</v>
      </c>
      <c r="I224" s="82">
        <f t="shared" si="36"/>
        <v>1.44</v>
      </c>
      <c r="J224" s="82">
        <f t="shared" si="36"/>
        <v>45.6</v>
      </c>
      <c r="K224" s="82">
        <f t="shared" si="36"/>
        <v>0.5700000000000001</v>
      </c>
      <c r="L224" s="82">
        <f t="shared" si="36"/>
        <v>1.87</v>
      </c>
      <c r="M224" s="82">
        <f t="shared" si="36"/>
        <v>180.20000000000002</v>
      </c>
      <c r="N224" s="82">
        <f t="shared" si="36"/>
        <v>148.45</v>
      </c>
      <c r="O224" s="82">
        <f t="shared" si="36"/>
        <v>27</v>
      </c>
      <c r="P224" s="82">
        <f t="shared" si="36"/>
        <v>6.700000000000001</v>
      </c>
      <c r="Q224" s="76">
        <f>SUM(Q219:Q223)</f>
        <v>34.6</v>
      </c>
      <c r="R224" s="53"/>
    </row>
    <row r="225" spans="1:18" s="7" customFormat="1" ht="17.25" customHeight="1">
      <c r="A225" s="79">
        <v>130</v>
      </c>
      <c r="B225" s="79"/>
      <c r="C225" s="19" t="s">
        <v>45</v>
      </c>
      <c r="D225" s="16"/>
      <c r="E225" s="157">
        <f>E224+E215</f>
        <v>44.949999999999996</v>
      </c>
      <c r="F225" s="157">
        <f aca="true" t="shared" si="37" ref="F225:P225">F224+F215</f>
        <v>41.400000000000006</v>
      </c>
      <c r="G225" s="157">
        <f t="shared" si="37"/>
        <v>197.3</v>
      </c>
      <c r="H225" s="157">
        <f t="shared" si="37"/>
        <v>1352.5</v>
      </c>
      <c r="I225" s="157">
        <f t="shared" si="37"/>
        <v>1.66</v>
      </c>
      <c r="J225" s="157">
        <f t="shared" si="37"/>
        <v>57.9</v>
      </c>
      <c r="K225" s="157">
        <f t="shared" si="37"/>
        <v>1.77</v>
      </c>
      <c r="L225" s="157">
        <f t="shared" si="37"/>
        <v>1.9700000000000002</v>
      </c>
      <c r="M225" s="157">
        <f t="shared" si="37"/>
        <v>429.6</v>
      </c>
      <c r="N225" s="157">
        <f t="shared" si="37"/>
        <v>180.97</v>
      </c>
      <c r="O225" s="157">
        <f t="shared" si="37"/>
        <v>40</v>
      </c>
      <c r="P225" s="157">
        <f t="shared" si="37"/>
        <v>9.700000000000001</v>
      </c>
      <c r="Q225" s="79">
        <v>82.42</v>
      </c>
      <c r="R225" s="53"/>
    </row>
    <row r="226" spans="1:18" s="7" customFormat="1" ht="18" customHeight="1">
      <c r="A226" s="193" t="s">
        <v>201</v>
      </c>
      <c r="B226" s="194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57"/>
      <c r="R226" s="57"/>
    </row>
    <row r="227" spans="1:18" s="7" customFormat="1" ht="17.25" customHeight="1">
      <c r="A227" s="163"/>
      <c r="B227" s="163"/>
      <c r="C227" s="221" t="s">
        <v>10</v>
      </c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22"/>
      <c r="Q227" s="163"/>
      <c r="R227" s="55"/>
    </row>
    <row r="228" spans="1:18" s="7" customFormat="1" ht="20.25" customHeight="1">
      <c r="A228" s="35" t="s">
        <v>124</v>
      </c>
      <c r="B228" s="35">
        <v>257</v>
      </c>
      <c r="C228" s="21" t="s">
        <v>118</v>
      </c>
      <c r="D228" s="17" t="s">
        <v>11</v>
      </c>
      <c r="E228" s="17">
        <v>7.9</v>
      </c>
      <c r="F228" s="17">
        <v>12.7</v>
      </c>
      <c r="G228" s="17">
        <v>34.5</v>
      </c>
      <c r="H228" s="17">
        <v>284</v>
      </c>
      <c r="I228" s="17">
        <v>0.2</v>
      </c>
      <c r="J228" s="17">
        <v>4.5</v>
      </c>
      <c r="K228" s="17">
        <v>0.2</v>
      </c>
      <c r="L228" s="17">
        <v>0</v>
      </c>
      <c r="M228" s="17">
        <v>131</v>
      </c>
      <c r="N228" s="17">
        <v>0</v>
      </c>
      <c r="O228" s="17">
        <v>0</v>
      </c>
      <c r="P228" s="17">
        <v>1.8</v>
      </c>
      <c r="Q228" s="35">
        <v>9.61</v>
      </c>
      <c r="R228" s="53"/>
    </row>
    <row r="229" spans="1:18" s="7" customFormat="1" ht="15" customHeight="1">
      <c r="A229" s="64" t="s">
        <v>122</v>
      </c>
      <c r="B229" s="64" t="s">
        <v>163</v>
      </c>
      <c r="C229" s="9" t="s">
        <v>83</v>
      </c>
      <c r="D229" s="14" t="s">
        <v>35</v>
      </c>
      <c r="E229" s="6">
        <v>5.1</v>
      </c>
      <c r="F229" s="6">
        <v>4.6</v>
      </c>
      <c r="G229" s="6">
        <v>0.3</v>
      </c>
      <c r="H229" s="6">
        <v>62.8</v>
      </c>
      <c r="I229" s="6">
        <v>0.02</v>
      </c>
      <c r="J229" s="6">
        <v>0</v>
      </c>
      <c r="K229" s="6">
        <v>0.18</v>
      </c>
      <c r="L229" s="6">
        <v>0</v>
      </c>
      <c r="M229" s="6">
        <v>22.2</v>
      </c>
      <c r="N229" s="6">
        <v>0</v>
      </c>
      <c r="O229" s="6">
        <v>0</v>
      </c>
      <c r="P229" s="10">
        <v>1.01</v>
      </c>
      <c r="Q229" s="64" t="s">
        <v>134</v>
      </c>
      <c r="R229" s="51"/>
    </row>
    <row r="230" spans="1:18" s="7" customFormat="1" ht="12.75" customHeight="1">
      <c r="A230" s="31">
        <v>10.91</v>
      </c>
      <c r="B230" s="31">
        <v>628</v>
      </c>
      <c r="C230" s="13" t="s">
        <v>16</v>
      </c>
      <c r="D230" s="14" t="s">
        <v>15</v>
      </c>
      <c r="E230" s="6">
        <v>0.2</v>
      </c>
      <c r="F230" s="6">
        <v>0</v>
      </c>
      <c r="G230" s="6">
        <v>13.7</v>
      </c>
      <c r="H230" s="6">
        <v>53</v>
      </c>
      <c r="I230" s="6">
        <v>0</v>
      </c>
      <c r="J230" s="6">
        <v>9.4</v>
      </c>
      <c r="K230" s="6">
        <v>0</v>
      </c>
      <c r="L230" s="6">
        <v>0</v>
      </c>
      <c r="M230" s="6">
        <v>59.9</v>
      </c>
      <c r="N230" s="6">
        <v>0</v>
      </c>
      <c r="O230" s="6">
        <v>0</v>
      </c>
      <c r="P230" s="6">
        <v>0.8</v>
      </c>
      <c r="Q230" s="31">
        <v>7.12</v>
      </c>
      <c r="R230" s="52"/>
    </row>
    <row r="231" spans="1:18" s="7" customFormat="1" ht="18" customHeight="1">
      <c r="A231" s="64" t="s">
        <v>120</v>
      </c>
      <c r="B231" s="64" t="s">
        <v>161</v>
      </c>
      <c r="C231" s="13" t="s">
        <v>80</v>
      </c>
      <c r="D231" s="14" t="s">
        <v>71</v>
      </c>
      <c r="E231" s="6">
        <v>2.6</v>
      </c>
      <c r="F231" s="6">
        <v>2.68</v>
      </c>
      <c r="G231" s="6">
        <v>0.1</v>
      </c>
      <c r="H231" s="6">
        <v>34.7</v>
      </c>
      <c r="I231" s="6">
        <v>0.1</v>
      </c>
      <c r="J231" s="6">
        <v>0.1</v>
      </c>
      <c r="K231" s="6">
        <v>0</v>
      </c>
      <c r="L231" s="6">
        <v>0</v>
      </c>
      <c r="M231" s="6">
        <v>100</v>
      </c>
      <c r="N231" s="6">
        <v>0</v>
      </c>
      <c r="O231" s="6">
        <v>0</v>
      </c>
      <c r="P231" s="6">
        <v>0.07</v>
      </c>
      <c r="Q231" s="64" t="s">
        <v>133</v>
      </c>
      <c r="R231" s="52"/>
    </row>
    <row r="232" spans="1:18" s="7" customFormat="1" ht="19.5" customHeight="1">
      <c r="A232" s="64" t="s">
        <v>141</v>
      </c>
      <c r="B232" s="64" t="s">
        <v>162</v>
      </c>
      <c r="C232" s="9" t="s">
        <v>46</v>
      </c>
      <c r="D232" s="14" t="s">
        <v>35</v>
      </c>
      <c r="E232" s="11">
        <v>2.9</v>
      </c>
      <c r="F232" s="11">
        <v>1.1</v>
      </c>
      <c r="G232" s="11">
        <v>18.2</v>
      </c>
      <c r="H232" s="11">
        <v>96</v>
      </c>
      <c r="I232" s="17">
        <v>0</v>
      </c>
      <c r="J232" s="17">
        <v>0</v>
      </c>
      <c r="K232" s="17">
        <v>0</v>
      </c>
      <c r="L232" s="17">
        <v>0</v>
      </c>
      <c r="M232" s="17">
        <v>7.7</v>
      </c>
      <c r="N232" s="17">
        <v>32.5</v>
      </c>
      <c r="O232" s="17">
        <v>6.5</v>
      </c>
      <c r="P232" s="17">
        <v>0.7</v>
      </c>
      <c r="Q232" s="65" t="s">
        <v>129</v>
      </c>
      <c r="R232" s="53"/>
    </row>
    <row r="233" spans="1:18" s="7" customFormat="1" ht="17.25" customHeight="1">
      <c r="A233" s="36">
        <v>52</v>
      </c>
      <c r="B233" s="36"/>
      <c r="C233" s="25" t="s">
        <v>33</v>
      </c>
      <c r="D233" s="86"/>
      <c r="E233" s="157">
        <f>E232+E231+E230+E229+E228</f>
        <v>18.700000000000003</v>
      </c>
      <c r="F233" s="157">
        <f aca="true" t="shared" si="38" ref="F233:P233">SUM(F228:F232)</f>
        <v>21.08</v>
      </c>
      <c r="G233" s="157">
        <f t="shared" si="38"/>
        <v>66.8</v>
      </c>
      <c r="H233" s="157">
        <f t="shared" si="38"/>
        <v>530.5</v>
      </c>
      <c r="I233" s="157">
        <f t="shared" si="38"/>
        <v>0.32</v>
      </c>
      <c r="J233" s="157">
        <f t="shared" si="38"/>
        <v>14</v>
      </c>
      <c r="K233" s="157">
        <f t="shared" si="38"/>
        <v>0.38</v>
      </c>
      <c r="L233" s="157">
        <f t="shared" si="38"/>
        <v>0</v>
      </c>
      <c r="M233" s="157">
        <f t="shared" si="38"/>
        <v>320.8</v>
      </c>
      <c r="N233" s="157">
        <f t="shared" si="38"/>
        <v>32.5</v>
      </c>
      <c r="O233" s="157">
        <f t="shared" si="38"/>
        <v>6.5</v>
      </c>
      <c r="P233" s="157">
        <f t="shared" si="38"/>
        <v>4.38</v>
      </c>
      <c r="Q233" s="36">
        <v>33.06</v>
      </c>
      <c r="R233" s="51"/>
    </row>
    <row r="234" spans="1:18" s="7" customFormat="1" ht="15" customHeight="1">
      <c r="A234" s="193" t="s">
        <v>12</v>
      </c>
      <c r="B234" s="194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51"/>
      <c r="R234" s="51"/>
    </row>
    <row r="235" spans="1:18" s="7" customFormat="1" ht="24" customHeight="1">
      <c r="A235" s="20">
        <v>4.18</v>
      </c>
      <c r="B235" s="31">
        <v>43</v>
      </c>
      <c r="C235" s="21" t="s">
        <v>210</v>
      </c>
      <c r="D235" s="14" t="s">
        <v>174</v>
      </c>
      <c r="E235" s="32">
        <v>0.45</v>
      </c>
      <c r="F235" s="32">
        <v>1.45</v>
      </c>
      <c r="G235" s="32">
        <v>2.8</v>
      </c>
      <c r="H235" s="32">
        <v>26</v>
      </c>
      <c r="I235" s="32">
        <v>0</v>
      </c>
      <c r="J235" s="32">
        <v>23.1</v>
      </c>
      <c r="K235" s="32">
        <v>0</v>
      </c>
      <c r="L235" s="32">
        <v>0</v>
      </c>
      <c r="M235" s="32">
        <v>4.3</v>
      </c>
      <c r="N235" s="32">
        <v>1.2</v>
      </c>
      <c r="O235" s="32">
        <v>0</v>
      </c>
      <c r="P235" s="32">
        <v>0.3</v>
      </c>
      <c r="Q235" s="87">
        <v>6.28</v>
      </c>
      <c r="R235" s="53"/>
    </row>
    <row r="236" spans="1:19" s="7" customFormat="1" ht="17.25" customHeight="1">
      <c r="A236" s="35" t="s">
        <v>144</v>
      </c>
      <c r="B236" s="35">
        <v>139</v>
      </c>
      <c r="C236" s="21" t="s">
        <v>31</v>
      </c>
      <c r="D236" s="14" t="s">
        <v>15</v>
      </c>
      <c r="E236" s="17">
        <v>6.4</v>
      </c>
      <c r="F236" s="17">
        <v>5.7</v>
      </c>
      <c r="G236" s="17">
        <v>18</v>
      </c>
      <c r="H236" s="17">
        <v>136</v>
      </c>
      <c r="I236" s="17">
        <v>0.18</v>
      </c>
      <c r="J236" s="17">
        <v>15.5</v>
      </c>
      <c r="K236" s="17">
        <v>0.17</v>
      </c>
      <c r="L236" s="17">
        <v>0</v>
      </c>
      <c r="M236" s="17">
        <v>89.6</v>
      </c>
      <c r="N236" s="81">
        <v>87.1</v>
      </c>
      <c r="O236" s="17">
        <v>35.3</v>
      </c>
      <c r="P236" s="17">
        <v>2.75</v>
      </c>
      <c r="Q236" s="83">
        <v>7.4</v>
      </c>
      <c r="R236" s="53"/>
      <c r="S236" s="85"/>
    </row>
    <row r="237" spans="1:19" s="7" customFormat="1" ht="18.75" customHeight="1">
      <c r="A237" s="20">
        <v>11.94</v>
      </c>
      <c r="B237" s="20">
        <v>433</v>
      </c>
      <c r="C237" s="21" t="s">
        <v>227</v>
      </c>
      <c r="D237" s="6">
        <v>80</v>
      </c>
      <c r="E237" s="17">
        <v>12</v>
      </c>
      <c r="F237" s="17">
        <v>12.2</v>
      </c>
      <c r="G237" s="17">
        <v>2.3</v>
      </c>
      <c r="H237" s="17">
        <v>187</v>
      </c>
      <c r="I237" s="17">
        <v>0</v>
      </c>
      <c r="J237" s="17">
        <v>0.5</v>
      </c>
      <c r="K237" s="17">
        <v>0</v>
      </c>
      <c r="L237" s="17">
        <v>0</v>
      </c>
      <c r="M237" s="17">
        <v>9.3</v>
      </c>
      <c r="N237" s="17">
        <v>0</v>
      </c>
      <c r="O237" s="17">
        <v>0</v>
      </c>
      <c r="P237" s="6">
        <v>0.1</v>
      </c>
      <c r="Q237" s="83">
        <v>7.16</v>
      </c>
      <c r="R237" s="52"/>
      <c r="S237" s="53"/>
    </row>
    <row r="238" spans="1:18" s="7" customFormat="1" ht="16.5" customHeight="1">
      <c r="A238" s="22">
        <v>14.09</v>
      </c>
      <c r="B238" s="22">
        <v>44.3</v>
      </c>
      <c r="C238" s="4" t="s">
        <v>91</v>
      </c>
      <c r="D238" s="187">
        <v>150</v>
      </c>
      <c r="E238" s="187">
        <v>5.4</v>
      </c>
      <c r="F238" s="187">
        <v>6.2</v>
      </c>
      <c r="G238" s="187">
        <v>24.1</v>
      </c>
      <c r="H238" s="187">
        <v>146</v>
      </c>
      <c r="I238" s="187">
        <v>0.02</v>
      </c>
      <c r="J238" s="187">
        <v>20.5</v>
      </c>
      <c r="K238" s="187">
        <v>0</v>
      </c>
      <c r="L238" s="187">
        <v>0.12</v>
      </c>
      <c r="M238" s="187">
        <v>84</v>
      </c>
      <c r="N238" s="187">
        <v>0</v>
      </c>
      <c r="O238" s="187">
        <v>0</v>
      </c>
      <c r="P238" s="187">
        <v>3.6</v>
      </c>
      <c r="Q238" s="96">
        <v>8.81</v>
      </c>
      <c r="R238" s="54"/>
    </row>
    <row r="239" spans="1:18" s="7" customFormat="1" ht="27" customHeight="1">
      <c r="A239" s="23">
        <v>4.5</v>
      </c>
      <c r="B239" s="31" t="s">
        <v>256</v>
      </c>
      <c r="C239" s="13" t="s">
        <v>255</v>
      </c>
      <c r="D239" s="17">
        <v>200</v>
      </c>
      <c r="E239" s="6">
        <v>0.6</v>
      </c>
      <c r="F239" s="6">
        <v>0.2</v>
      </c>
      <c r="G239" s="6">
        <v>27</v>
      </c>
      <c r="H239" s="6">
        <v>111</v>
      </c>
      <c r="I239" s="6">
        <v>0.1</v>
      </c>
      <c r="J239" s="6">
        <v>11.54</v>
      </c>
      <c r="K239" s="6">
        <v>76</v>
      </c>
      <c r="L239" s="6">
        <v>0</v>
      </c>
      <c r="M239" s="6">
        <v>0</v>
      </c>
      <c r="N239" s="6">
        <v>0</v>
      </c>
      <c r="O239" s="6">
        <v>1.2</v>
      </c>
      <c r="P239" s="6">
        <v>1.4</v>
      </c>
      <c r="Q239" s="87">
        <f>A239/1.6</f>
        <v>2.8125</v>
      </c>
      <c r="R239" s="53"/>
    </row>
    <row r="240" spans="1:18" s="7" customFormat="1" ht="24" customHeight="1">
      <c r="A240" s="35">
        <v>1.8</v>
      </c>
      <c r="B240" s="35" t="s">
        <v>162</v>
      </c>
      <c r="C240" s="9" t="s">
        <v>24</v>
      </c>
      <c r="D240" s="17">
        <v>20</v>
      </c>
      <c r="E240" s="17">
        <v>3.75</v>
      </c>
      <c r="F240" s="17">
        <v>0.5</v>
      </c>
      <c r="G240" s="17">
        <v>24.5</v>
      </c>
      <c r="H240" s="17">
        <v>117.5</v>
      </c>
      <c r="I240" s="17">
        <v>0.04</v>
      </c>
      <c r="J240" s="17">
        <v>0.1</v>
      </c>
      <c r="K240" s="17">
        <v>0.3</v>
      </c>
      <c r="L240" s="17">
        <v>0.95</v>
      </c>
      <c r="M240" s="17">
        <v>0</v>
      </c>
      <c r="N240" s="17">
        <v>4.2</v>
      </c>
      <c r="O240" s="17">
        <v>0</v>
      </c>
      <c r="P240" s="17">
        <v>0.7</v>
      </c>
      <c r="Q240" s="35">
        <v>1.23</v>
      </c>
      <c r="R240" s="53"/>
    </row>
    <row r="241" spans="1:18" s="7" customFormat="1" ht="14.25" customHeight="1">
      <c r="A241" s="35">
        <v>1.32</v>
      </c>
      <c r="B241" s="35" t="s">
        <v>162</v>
      </c>
      <c r="C241" s="21" t="s">
        <v>90</v>
      </c>
      <c r="D241" s="17">
        <v>20</v>
      </c>
      <c r="E241" s="17">
        <v>1.2</v>
      </c>
      <c r="F241" s="17">
        <v>0.2</v>
      </c>
      <c r="G241" s="17">
        <v>6.1</v>
      </c>
      <c r="H241" s="17">
        <v>32</v>
      </c>
      <c r="I241" s="17">
        <v>0.08</v>
      </c>
      <c r="J241" s="17">
        <v>0</v>
      </c>
      <c r="K241" s="17">
        <v>0.26</v>
      </c>
      <c r="L241" s="17">
        <v>0.92</v>
      </c>
      <c r="M241" s="17">
        <v>6.7</v>
      </c>
      <c r="N241" s="17">
        <v>77.6</v>
      </c>
      <c r="O241" s="17">
        <v>0</v>
      </c>
      <c r="P241" s="17">
        <v>1.8</v>
      </c>
      <c r="Q241" s="74">
        <f>A241/1.2</f>
        <v>1.1</v>
      </c>
      <c r="R241" s="53"/>
    </row>
    <row r="242" spans="1:18" s="30" customFormat="1" ht="15" customHeight="1">
      <c r="A242" s="76" t="s">
        <v>126</v>
      </c>
      <c r="B242" s="76"/>
      <c r="C242" s="25" t="s">
        <v>34</v>
      </c>
      <c r="D242" s="82"/>
      <c r="E242" s="82">
        <f>SUM(E235:E241)</f>
        <v>29.8</v>
      </c>
      <c r="F242" s="82">
        <f aca="true" t="shared" si="39" ref="F242:P242">SUM(F235:F241)</f>
        <v>26.45</v>
      </c>
      <c r="G242" s="82">
        <f t="shared" si="39"/>
        <v>104.8</v>
      </c>
      <c r="H242" s="82">
        <f t="shared" si="39"/>
        <v>755.5</v>
      </c>
      <c r="I242" s="82">
        <f t="shared" si="39"/>
        <v>0.42</v>
      </c>
      <c r="J242" s="82">
        <f t="shared" si="39"/>
        <v>71.24</v>
      </c>
      <c r="K242" s="82">
        <f t="shared" si="39"/>
        <v>76.73</v>
      </c>
      <c r="L242" s="82">
        <f t="shared" si="39"/>
        <v>1.9899999999999998</v>
      </c>
      <c r="M242" s="82">
        <f t="shared" si="39"/>
        <v>193.89999999999998</v>
      </c>
      <c r="N242" s="82">
        <f t="shared" si="39"/>
        <v>170.1</v>
      </c>
      <c r="O242" s="82">
        <f t="shared" si="39"/>
        <v>36.5</v>
      </c>
      <c r="P242" s="82">
        <f t="shared" si="39"/>
        <v>10.65</v>
      </c>
      <c r="Q242" s="88">
        <f>SUM(Q237:Q241)</f>
        <v>21.1125</v>
      </c>
      <c r="R242" s="89"/>
    </row>
    <row r="243" spans="1:18" s="30" customFormat="1" ht="27" customHeight="1">
      <c r="A243" s="36">
        <v>130</v>
      </c>
      <c r="B243" s="36"/>
      <c r="C243" s="19" t="s">
        <v>21</v>
      </c>
      <c r="D243" s="82"/>
      <c r="E243" s="157">
        <f>E242+E233</f>
        <v>48.5</v>
      </c>
      <c r="F243" s="157">
        <f aca="true" t="shared" si="40" ref="F243:P243">F242+F233</f>
        <v>47.53</v>
      </c>
      <c r="G243" s="157">
        <f t="shared" si="40"/>
        <v>171.6</v>
      </c>
      <c r="H243" s="157">
        <f t="shared" si="40"/>
        <v>1286</v>
      </c>
      <c r="I243" s="157">
        <f t="shared" si="40"/>
        <v>0.74</v>
      </c>
      <c r="J243" s="157">
        <f t="shared" si="40"/>
        <v>85.24</v>
      </c>
      <c r="K243" s="157">
        <f t="shared" si="40"/>
        <v>77.11</v>
      </c>
      <c r="L243" s="157">
        <f t="shared" si="40"/>
        <v>1.9899999999999998</v>
      </c>
      <c r="M243" s="157">
        <f t="shared" si="40"/>
        <v>514.7</v>
      </c>
      <c r="N243" s="157">
        <f t="shared" si="40"/>
        <v>202.6</v>
      </c>
      <c r="O243" s="157">
        <f t="shared" si="40"/>
        <v>43</v>
      </c>
      <c r="P243" s="157">
        <f t="shared" si="40"/>
        <v>15.030000000000001</v>
      </c>
      <c r="Q243" s="80">
        <v>82.61</v>
      </c>
      <c r="R243" s="89"/>
    </row>
    <row r="244" spans="1:18" s="7" customFormat="1" ht="19.5" customHeight="1">
      <c r="A244" s="193" t="s">
        <v>202</v>
      </c>
      <c r="B244" s="194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57"/>
      <c r="R244" s="57"/>
    </row>
    <row r="245" spans="1:18" s="7" customFormat="1" ht="15" customHeight="1">
      <c r="A245" s="195" t="s">
        <v>10</v>
      </c>
      <c r="B245" s="196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55"/>
      <c r="R245" s="55"/>
    </row>
    <row r="246" spans="1:18" s="7" customFormat="1" ht="26.25" customHeight="1">
      <c r="A246" s="35" t="s">
        <v>119</v>
      </c>
      <c r="B246" s="35">
        <v>257</v>
      </c>
      <c r="C246" s="21" t="s">
        <v>118</v>
      </c>
      <c r="D246" s="17" t="s">
        <v>11</v>
      </c>
      <c r="E246" s="17">
        <v>7.9</v>
      </c>
      <c r="F246" s="17">
        <v>12.7</v>
      </c>
      <c r="G246" s="17">
        <v>34.5</v>
      </c>
      <c r="H246" s="17">
        <v>284</v>
      </c>
      <c r="I246" s="17">
        <v>0.2</v>
      </c>
      <c r="J246" s="17">
        <v>4.5</v>
      </c>
      <c r="K246" s="17">
        <v>0.2</v>
      </c>
      <c r="L246" s="17"/>
      <c r="M246" s="17">
        <v>149.7</v>
      </c>
      <c r="N246" s="17">
        <v>0</v>
      </c>
      <c r="O246" s="17">
        <v>0</v>
      </c>
      <c r="P246" s="17">
        <v>1.8</v>
      </c>
      <c r="Q246" s="35">
        <v>11.05</v>
      </c>
      <c r="R246" s="51"/>
    </row>
    <row r="247" spans="1:18" s="7" customFormat="1" ht="18" customHeight="1">
      <c r="A247" s="64" t="s">
        <v>120</v>
      </c>
      <c r="B247" s="64" t="s">
        <v>161</v>
      </c>
      <c r="C247" s="13" t="s">
        <v>80</v>
      </c>
      <c r="D247" s="14" t="s">
        <v>71</v>
      </c>
      <c r="E247" s="6">
        <v>2.6</v>
      </c>
      <c r="F247" s="6">
        <v>2.68</v>
      </c>
      <c r="G247" s="6">
        <v>0.1</v>
      </c>
      <c r="H247" s="6">
        <v>34.7</v>
      </c>
      <c r="I247" s="6">
        <v>0.1</v>
      </c>
      <c r="J247" s="6">
        <v>0.1</v>
      </c>
      <c r="K247" s="6">
        <v>0</v>
      </c>
      <c r="L247" s="6">
        <v>0</v>
      </c>
      <c r="M247" s="6">
        <v>100</v>
      </c>
      <c r="N247" s="6">
        <v>0</v>
      </c>
      <c r="O247" s="6">
        <v>0</v>
      </c>
      <c r="P247" s="6">
        <v>0.07</v>
      </c>
      <c r="Q247" s="64" t="s">
        <v>133</v>
      </c>
      <c r="R247" s="52"/>
    </row>
    <row r="248" spans="1:18" s="7" customFormat="1" ht="19.5" customHeight="1">
      <c r="A248" s="64" t="s">
        <v>141</v>
      </c>
      <c r="B248" s="64" t="s">
        <v>162</v>
      </c>
      <c r="C248" s="9" t="s">
        <v>46</v>
      </c>
      <c r="D248" s="14" t="s">
        <v>35</v>
      </c>
      <c r="E248" s="11">
        <v>2.9</v>
      </c>
      <c r="F248" s="11">
        <v>1.1</v>
      </c>
      <c r="G248" s="11">
        <v>18.2</v>
      </c>
      <c r="H248" s="11">
        <v>96</v>
      </c>
      <c r="I248" s="17">
        <v>0</v>
      </c>
      <c r="J248" s="17">
        <v>0</v>
      </c>
      <c r="K248" s="17">
        <v>0</v>
      </c>
      <c r="L248" s="17">
        <v>0</v>
      </c>
      <c r="M248" s="17">
        <v>7.7</v>
      </c>
      <c r="N248" s="17">
        <v>32.5</v>
      </c>
      <c r="O248" s="17">
        <v>6.5</v>
      </c>
      <c r="P248" s="17">
        <v>0.7</v>
      </c>
      <c r="Q248" s="65" t="s">
        <v>129</v>
      </c>
      <c r="R248" s="53"/>
    </row>
    <row r="249" spans="1:18" s="7" customFormat="1" ht="16.5" customHeight="1">
      <c r="A249" s="64" t="s">
        <v>149</v>
      </c>
      <c r="B249" s="64" t="s">
        <v>212</v>
      </c>
      <c r="C249" s="21" t="s">
        <v>172</v>
      </c>
      <c r="D249" s="14" t="s">
        <v>15</v>
      </c>
      <c r="E249" s="11">
        <v>5.6</v>
      </c>
      <c r="F249" s="11">
        <v>5.6</v>
      </c>
      <c r="G249" s="11">
        <v>21.4</v>
      </c>
      <c r="H249" s="11">
        <v>154</v>
      </c>
      <c r="I249" s="17">
        <v>0.06</v>
      </c>
      <c r="J249" s="17">
        <v>0.7</v>
      </c>
      <c r="K249" s="17">
        <v>13.5</v>
      </c>
      <c r="L249" s="17">
        <v>0.45</v>
      </c>
      <c r="M249" s="17">
        <v>149.8</v>
      </c>
      <c r="N249" s="17">
        <v>25.2</v>
      </c>
      <c r="O249" s="17">
        <v>22.6</v>
      </c>
      <c r="P249" s="17">
        <v>0.4</v>
      </c>
      <c r="Q249" s="78"/>
      <c r="R249" s="53"/>
    </row>
    <row r="250" spans="1:18" s="30" customFormat="1" ht="21" customHeight="1">
      <c r="A250" s="36">
        <v>52</v>
      </c>
      <c r="B250" s="36"/>
      <c r="C250" s="25" t="s">
        <v>33</v>
      </c>
      <c r="D250" s="86"/>
      <c r="E250" s="90">
        <f aca="true" t="shared" si="41" ref="E250:P250">E249+E248+E247+E246</f>
        <v>19</v>
      </c>
      <c r="F250" s="90">
        <f t="shared" si="41"/>
        <v>22.08</v>
      </c>
      <c r="G250" s="90">
        <f t="shared" si="41"/>
        <v>74.19999999999999</v>
      </c>
      <c r="H250" s="90">
        <f t="shared" si="41"/>
        <v>568.7</v>
      </c>
      <c r="I250" s="90">
        <f t="shared" si="41"/>
        <v>0.36</v>
      </c>
      <c r="J250" s="90">
        <f t="shared" si="41"/>
        <v>5.3</v>
      </c>
      <c r="K250" s="90">
        <f t="shared" si="41"/>
        <v>13.7</v>
      </c>
      <c r="L250" s="90">
        <f t="shared" si="41"/>
        <v>0.45</v>
      </c>
      <c r="M250" s="90">
        <f t="shared" si="41"/>
        <v>407.2</v>
      </c>
      <c r="N250" s="90">
        <f t="shared" si="41"/>
        <v>57.7</v>
      </c>
      <c r="O250" s="90">
        <f t="shared" si="41"/>
        <v>29.1</v>
      </c>
      <c r="P250" s="90">
        <f t="shared" si="41"/>
        <v>2.97</v>
      </c>
      <c r="Q250" s="80">
        <v>33.01</v>
      </c>
      <c r="R250" s="91"/>
    </row>
    <row r="251" spans="1:18" s="7" customFormat="1" ht="16.5" customHeight="1">
      <c r="A251" s="195" t="s">
        <v>12</v>
      </c>
      <c r="B251" s="196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55"/>
      <c r="R251" s="55"/>
    </row>
    <row r="252" spans="1:18" s="7" customFormat="1" ht="17.25" customHeight="1">
      <c r="A252" s="35"/>
      <c r="B252" s="35" t="s">
        <v>231</v>
      </c>
      <c r="C252" s="9" t="s">
        <v>234</v>
      </c>
      <c r="D252" s="17" t="s">
        <v>235</v>
      </c>
      <c r="E252" s="17">
        <v>0.4</v>
      </c>
      <c r="F252" s="17">
        <v>0.4</v>
      </c>
      <c r="G252" s="17">
        <v>8.9</v>
      </c>
      <c r="H252" s="17">
        <v>41</v>
      </c>
      <c r="I252" s="17">
        <v>0</v>
      </c>
      <c r="J252" s="17">
        <v>4</v>
      </c>
      <c r="K252" s="17">
        <v>0</v>
      </c>
      <c r="L252" s="17">
        <v>0</v>
      </c>
      <c r="M252" s="17">
        <v>14.1</v>
      </c>
      <c r="N252" s="17">
        <v>0</v>
      </c>
      <c r="O252" s="17">
        <v>0</v>
      </c>
      <c r="P252" s="17">
        <v>1.9</v>
      </c>
      <c r="Q252" s="35"/>
      <c r="R252" s="53"/>
    </row>
    <row r="253" spans="1:19" s="7" customFormat="1" ht="19.5" customHeight="1">
      <c r="A253" s="35" t="s">
        <v>144</v>
      </c>
      <c r="B253" s="35">
        <v>147</v>
      </c>
      <c r="C253" s="21" t="s">
        <v>226</v>
      </c>
      <c r="D253" s="14" t="s">
        <v>15</v>
      </c>
      <c r="E253" s="17">
        <v>3.5</v>
      </c>
      <c r="F253" s="17">
        <v>4.7</v>
      </c>
      <c r="G253" s="17">
        <v>14.4</v>
      </c>
      <c r="H253" s="17">
        <v>171</v>
      </c>
      <c r="I253" s="17">
        <v>0</v>
      </c>
      <c r="J253" s="17">
        <v>14.4</v>
      </c>
      <c r="K253" s="17">
        <v>0</v>
      </c>
      <c r="L253" s="17">
        <v>0</v>
      </c>
      <c r="M253" s="17">
        <v>88.5</v>
      </c>
      <c r="N253" s="81">
        <v>0</v>
      </c>
      <c r="O253" s="17">
        <v>0</v>
      </c>
      <c r="P253" s="17">
        <v>1.4</v>
      </c>
      <c r="Q253" s="83">
        <v>7.4</v>
      </c>
      <c r="R253" s="53"/>
      <c r="S253" s="85"/>
    </row>
    <row r="254" spans="1:18" s="7" customFormat="1" ht="18" customHeight="1">
      <c r="A254" s="22">
        <v>35.66</v>
      </c>
      <c r="B254" s="33">
        <v>538</v>
      </c>
      <c r="C254" s="4" t="s">
        <v>105</v>
      </c>
      <c r="D254" s="5">
        <v>150</v>
      </c>
      <c r="E254" s="179">
        <v>3.6</v>
      </c>
      <c r="F254" s="179">
        <v>6.4</v>
      </c>
      <c r="G254" s="179">
        <v>23.1</v>
      </c>
      <c r="H254" s="179">
        <v>139</v>
      </c>
      <c r="I254" s="179">
        <v>0</v>
      </c>
      <c r="J254" s="179">
        <v>12.3</v>
      </c>
      <c r="K254" s="179">
        <v>0</v>
      </c>
      <c r="L254" s="179">
        <v>0</v>
      </c>
      <c r="M254" s="179">
        <v>39.1</v>
      </c>
      <c r="N254" s="179">
        <v>0</v>
      </c>
      <c r="O254" s="179">
        <v>40</v>
      </c>
      <c r="P254" s="179">
        <v>0.1</v>
      </c>
      <c r="Q254" s="96"/>
      <c r="R254" s="54"/>
    </row>
    <row r="255" spans="1:18" s="7" customFormat="1" ht="17.25" customHeight="1">
      <c r="A255" s="22">
        <v>35.66</v>
      </c>
      <c r="B255" s="22">
        <v>388</v>
      </c>
      <c r="C255" s="4" t="s">
        <v>164</v>
      </c>
      <c r="D255" s="5" t="s">
        <v>265</v>
      </c>
      <c r="E255" s="187">
        <v>14.99</v>
      </c>
      <c r="F255" s="187">
        <v>5.06</v>
      </c>
      <c r="G255" s="187">
        <v>9.59</v>
      </c>
      <c r="H255" s="187">
        <v>114</v>
      </c>
      <c r="I255" s="187">
        <v>0.08</v>
      </c>
      <c r="J255" s="187">
        <v>1.03</v>
      </c>
      <c r="K255" s="187">
        <v>26.25</v>
      </c>
      <c r="L255" s="187">
        <v>0</v>
      </c>
      <c r="M255" s="187">
        <v>59.13</v>
      </c>
      <c r="N255" s="187">
        <v>197.13</v>
      </c>
      <c r="O255" s="187">
        <v>26.38</v>
      </c>
      <c r="P255" s="187">
        <v>0.74</v>
      </c>
      <c r="Q255" s="96"/>
      <c r="R255" s="54"/>
    </row>
    <row r="256" spans="1:18" s="7" customFormat="1" ht="27" customHeight="1">
      <c r="A256" s="23">
        <v>10.98</v>
      </c>
      <c r="B256" s="23">
        <v>698</v>
      </c>
      <c r="C256" s="34" t="s">
        <v>257</v>
      </c>
      <c r="D256" s="17">
        <v>200</v>
      </c>
      <c r="E256" s="6">
        <v>7.6</v>
      </c>
      <c r="F256" s="6">
        <v>2.2</v>
      </c>
      <c r="G256" s="6">
        <v>23</v>
      </c>
      <c r="H256" s="6">
        <v>137</v>
      </c>
      <c r="I256" s="6">
        <v>0.02</v>
      </c>
      <c r="J256" s="6">
        <v>24</v>
      </c>
      <c r="K256" s="6">
        <v>0.01</v>
      </c>
      <c r="L256" s="6">
        <v>0</v>
      </c>
      <c r="M256" s="6">
        <v>0</v>
      </c>
      <c r="N256" s="6">
        <v>0</v>
      </c>
      <c r="O256" s="6">
        <v>0</v>
      </c>
      <c r="P256" s="6">
        <v>0.4</v>
      </c>
      <c r="Q256" s="23">
        <v>6.86</v>
      </c>
      <c r="R256" s="52"/>
    </row>
    <row r="257" spans="1:19" s="7" customFormat="1" ht="24" customHeight="1">
      <c r="A257" s="35">
        <v>1.57</v>
      </c>
      <c r="B257" s="35" t="s">
        <v>162</v>
      </c>
      <c r="C257" s="9" t="s">
        <v>24</v>
      </c>
      <c r="D257" s="17">
        <v>40</v>
      </c>
      <c r="E257" s="17">
        <v>3.75</v>
      </c>
      <c r="F257" s="17">
        <v>0.5</v>
      </c>
      <c r="G257" s="17">
        <v>24.5</v>
      </c>
      <c r="H257" s="17">
        <v>117.5</v>
      </c>
      <c r="I257" s="17">
        <v>0.04</v>
      </c>
      <c r="J257" s="17">
        <v>0.1</v>
      </c>
      <c r="K257" s="17">
        <v>0.3</v>
      </c>
      <c r="L257" s="17">
        <v>0.95</v>
      </c>
      <c r="M257" s="6">
        <v>0</v>
      </c>
      <c r="N257" s="6">
        <v>4.2</v>
      </c>
      <c r="O257" s="17">
        <v>0</v>
      </c>
      <c r="P257" s="17">
        <v>0.7</v>
      </c>
      <c r="Q257" s="143">
        <f>A257/1.2</f>
        <v>1.3083333333333333</v>
      </c>
      <c r="R257" s="53"/>
      <c r="S257" s="85"/>
    </row>
    <row r="258" spans="1:18" s="7" customFormat="1" ht="14.25" customHeight="1">
      <c r="A258" s="35">
        <v>1.32</v>
      </c>
      <c r="B258" s="35" t="s">
        <v>162</v>
      </c>
      <c r="C258" s="21" t="s">
        <v>90</v>
      </c>
      <c r="D258" s="17">
        <v>20</v>
      </c>
      <c r="E258" s="17">
        <v>1.2</v>
      </c>
      <c r="F258" s="17">
        <v>0.2</v>
      </c>
      <c r="G258" s="17">
        <v>6.1</v>
      </c>
      <c r="H258" s="17">
        <v>32</v>
      </c>
      <c r="I258" s="17">
        <v>0.08</v>
      </c>
      <c r="J258" s="17">
        <v>0</v>
      </c>
      <c r="K258" s="17">
        <v>0.26</v>
      </c>
      <c r="L258" s="17">
        <v>0.92</v>
      </c>
      <c r="M258" s="17">
        <v>6.7</v>
      </c>
      <c r="N258" s="17">
        <v>77.6</v>
      </c>
      <c r="O258" s="17">
        <v>0</v>
      </c>
      <c r="P258" s="17">
        <v>1.8</v>
      </c>
      <c r="Q258" s="74">
        <f>A258/1.2</f>
        <v>1.1</v>
      </c>
      <c r="R258" s="53"/>
    </row>
    <row r="259" spans="1:19" s="30" customFormat="1" ht="15.75" customHeight="1">
      <c r="A259" s="24">
        <v>78</v>
      </c>
      <c r="B259" s="24"/>
      <c r="C259" s="25" t="s">
        <v>34</v>
      </c>
      <c r="D259" s="82"/>
      <c r="E259" s="82">
        <f>E258+E257+E256+E255+E254+E253+E252</f>
        <v>35.04</v>
      </c>
      <c r="F259" s="82">
        <f>F258+F257+F256+F255+F254+F253+F252</f>
        <v>19.459999999999997</v>
      </c>
      <c r="G259" s="82">
        <f>G258+G257+G256+G255+G254+G253+G252</f>
        <v>109.59</v>
      </c>
      <c r="H259" s="82">
        <f>H258+H257+H256+H255+H254+H253+H252</f>
        <v>751.5</v>
      </c>
      <c r="I259" s="82">
        <f aca="true" t="shared" si="42" ref="I259:P259">I258+I257+I256+I255+I254+I253+I252</f>
        <v>0.21999999999999997</v>
      </c>
      <c r="J259" s="82">
        <f t="shared" si="42"/>
        <v>55.830000000000005</v>
      </c>
      <c r="K259" s="82">
        <f t="shared" si="42"/>
        <v>26.82</v>
      </c>
      <c r="L259" s="82">
        <f t="shared" si="42"/>
        <v>1.87</v>
      </c>
      <c r="M259" s="82">
        <f t="shared" si="42"/>
        <v>207.53</v>
      </c>
      <c r="N259" s="82">
        <f t="shared" si="42"/>
        <v>278.93</v>
      </c>
      <c r="O259" s="82">
        <f t="shared" si="42"/>
        <v>66.38</v>
      </c>
      <c r="P259" s="82">
        <f t="shared" si="42"/>
        <v>7.039999999999999</v>
      </c>
      <c r="Q259" s="66">
        <f>SUM(Q253:Q258)</f>
        <v>16.668333333333337</v>
      </c>
      <c r="R259" s="89"/>
      <c r="S259" s="156"/>
    </row>
    <row r="260" spans="1:19" s="30" customFormat="1" ht="18.75" customHeight="1">
      <c r="A260" s="36">
        <v>130</v>
      </c>
      <c r="B260" s="36"/>
      <c r="C260" s="19" t="s">
        <v>21</v>
      </c>
      <c r="D260" s="82"/>
      <c r="E260" s="157">
        <f>E259+E250</f>
        <v>54.04</v>
      </c>
      <c r="F260" s="157">
        <f aca="true" t="shared" si="43" ref="F260:P260">F259+F250</f>
        <v>41.53999999999999</v>
      </c>
      <c r="G260" s="157">
        <f t="shared" si="43"/>
        <v>183.79</v>
      </c>
      <c r="H260" s="157">
        <f t="shared" si="43"/>
        <v>1320.2</v>
      </c>
      <c r="I260" s="157">
        <f t="shared" si="43"/>
        <v>0.58</v>
      </c>
      <c r="J260" s="157">
        <f t="shared" si="43"/>
        <v>61.13</v>
      </c>
      <c r="K260" s="157">
        <f t="shared" si="43"/>
        <v>40.519999999999996</v>
      </c>
      <c r="L260" s="157">
        <f t="shared" si="43"/>
        <v>2.3200000000000003</v>
      </c>
      <c r="M260" s="157">
        <f t="shared" si="43"/>
        <v>614.73</v>
      </c>
      <c r="N260" s="157">
        <f t="shared" si="43"/>
        <v>336.63</v>
      </c>
      <c r="O260" s="157">
        <f t="shared" si="43"/>
        <v>95.47999999999999</v>
      </c>
      <c r="P260" s="157">
        <f t="shared" si="43"/>
        <v>10.01</v>
      </c>
      <c r="Q260" s="144">
        <v>82.36</v>
      </c>
      <c r="R260" s="89"/>
      <c r="S260" s="156"/>
    </row>
    <row r="261" spans="1:19" s="7" customFormat="1" ht="20.25" customHeight="1">
      <c r="A261" s="207" t="s">
        <v>203</v>
      </c>
      <c r="B261" s="208"/>
      <c r="C261" s="209"/>
      <c r="D261" s="209"/>
      <c r="E261" s="209"/>
      <c r="F261" s="209"/>
      <c r="G261" s="209"/>
      <c r="H261" s="200"/>
      <c r="I261" s="200"/>
      <c r="J261" s="200"/>
      <c r="K261" s="200"/>
      <c r="L261" s="200"/>
      <c r="M261" s="200"/>
      <c r="N261" s="200"/>
      <c r="O261" s="200"/>
      <c r="P261" s="200"/>
      <c r="Q261" s="57"/>
      <c r="R261" s="57"/>
      <c r="S261" s="85"/>
    </row>
    <row r="262" spans="1:19" s="7" customFormat="1" ht="12.75" customHeight="1">
      <c r="A262" s="227" t="s">
        <v>10</v>
      </c>
      <c r="B262" s="228"/>
      <c r="C262" s="229"/>
      <c r="D262" s="229"/>
      <c r="E262" s="229"/>
      <c r="F262" s="229"/>
      <c r="G262" s="229"/>
      <c r="H262" s="211"/>
      <c r="I262" s="211"/>
      <c r="J262" s="211"/>
      <c r="K262" s="211"/>
      <c r="L262" s="211"/>
      <c r="M262" s="211"/>
      <c r="N262" s="211"/>
      <c r="O262" s="211"/>
      <c r="P262" s="211"/>
      <c r="Q262" s="55"/>
      <c r="R262" s="55"/>
      <c r="S262" s="85"/>
    </row>
    <row r="263" spans="1:19" s="7" customFormat="1" ht="25.5" customHeight="1">
      <c r="A263" s="35" t="s">
        <v>151</v>
      </c>
      <c r="B263" s="35">
        <v>333</v>
      </c>
      <c r="C263" s="21" t="s">
        <v>214</v>
      </c>
      <c r="D263" s="6">
        <v>180</v>
      </c>
      <c r="E263" s="17">
        <v>8.9</v>
      </c>
      <c r="F263" s="17">
        <v>10.4</v>
      </c>
      <c r="G263" s="17">
        <v>39.5</v>
      </c>
      <c r="H263" s="17">
        <v>309</v>
      </c>
      <c r="I263" s="17">
        <v>0.09</v>
      </c>
      <c r="J263" s="17">
        <v>0.1</v>
      </c>
      <c r="K263" s="17">
        <v>0</v>
      </c>
      <c r="L263" s="17">
        <v>0</v>
      </c>
      <c r="M263" s="17">
        <v>117.6</v>
      </c>
      <c r="N263" s="17">
        <v>0</v>
      </c>
      <c r="O263" s="17">
        <v>0</v>
      </c>
      <c r="P263" s="17">
        <v>1</v>
      </c>
      <c r="Q263" s="145">
        <v>21.03</v>
      </c>
      <c r="R263" s="53"/>
      <c r="S263" s="85"/>
    </row>
    <row r="264" spans="1:18" s="7" customFormat="1" ht="18.75" customHeight="1">
      <c r="A264" s="31">
        <v>2.32</v>
      </c>
      <c r="B264" s="31">
        <v>165</v>
      </c>
      <c r="C264" s="13" t="s">
        <v>110</v>
      </c>
      <c r="D264" s="17">
        <v>200</v>
      </c>
      <c r="E264" s="6">
        <v>1.5</v>
      </c>
      <c r="F264" s="6">
        <v>1.6</v>
      </c>
      <c r="G264" s="6">
        <v>15.8</v>
      </c>
      <c r="H264" s="6">
        <v>81</v>
      </c>
      <c r="I264" s="6">
        <v>0.1</v>
      </c>
      <c r="J264" s="6">
        <v>96.5</v>
      </c>
      <c r="K264" s="6">
        <v>0</v>
      </c>
      <c r="L264" s="6">
        <v>0</v>
      </c>
      <c r="M264" s="6">
        <v>96.5</v>
      </c>
      <c r="N264" s="6">
        <v>0</v>
      </c>
      <c r="O264" s="6">
        <v>0</v>
      </c>
      <c r="P264" s="6">
        <v>0.7</v>
      </c>
      <c r="Q264" s="31">
        <v>1.45</v>
      </c>
      <c r="R264" s="52"/>
    </row>
    <row r="265" spans="1:19" s="7" customFormat="1" ht="16.5" customHeight="1">
      <c r="A265" s="64" t="s">
        <v>120</v>
      </c>
      <c r="B265" s="64" t="s">
        <v>160</v>
      </c>
      <c r="C265" s="13" t="s">
        <v>79</v>
      </c>
      <c r="D265" s="14" t="s">
        <v>71</v>
      </c>
      <c r="E265" s="6">
        <v>0.1</v>
      </c>
      <c r="F265" s="6">
        <v>7.3</v>
      </c>
      <c r="G265" s="6">
        <v>0.1</v>
      </c>
      <c r="H265" s="6">
        <v>66</v>
      </c>
      <c r="I265" s="6">
        <v>0.01</v>
      </c>
      <c r="J265" s="6">
        <v>0</v>
      </c>
      <c r="K265" s="6">
        <v>1.2</v>
      </c>
      <c r="L265" s="6">
        <v>0.1</v>
      </c>
      <c r="M265" s="6">
        <v>2.4</v>
      </c>
      <c r="N265" s="6">
        <v>0.02</v>
      </c>
      <c r="O265" s="6">
        <v>0.05</v>
      </c>
      <c r="P265" s="6">
        <v>0.1</v>
      </c>
      <c r="Q265" s="146" t="s">
        <v>132</v>
      </c>
      <c r="R265" s="52"/>
      <c r="S265" s="85"/>
    </row>
    <row r="266" spans="1:18" s="7" customFormat="1" ht="19.5" customHeight="1">
      <c r="A266" s="64" t="s">
        <v>141</v>
      </c>
      <c r="B266" s="64" t="s">
        <v>162</v>
      </c>
      <c r="C266" s="9" t="s">
        <v>46</v>
      </c>
      <c r="D266" s="14" t="s">
        <v>35</v>
      </c>
      <c r="E266" s="11">
        <v>2.9</v>
      </c>
      <c r="F266" s="11">
        <v>1.1</v>
      </c>
      <c r="G266" s="11">
        <v>18.2</v>
      </c>
      <c r="H266" s="11">
        <v>96</v>
      </c>
      <c r="I266" s="17">
        <v>0</v>
      </c>
      <c r="J266" s="17">
        <v>0</v>
      </c>
      <c r="K266" s="17">
        <v>0</v>
      </c>
      <c r="L266" s="17">
        <v>0</v>
      </c>
      <c r="M266" s="17">
        <v>7.7</v>
      </c>
      <c r="N266" s="17">
        <v>32.5</v>
      </c>
      <c r="O266" s="17">
        <v>6.5</v>
      </c>
      <c r="P266" s="17">
        <v>0.7</v>
      </c>
      <c r="Q266" s="65" t="s">
        <v>129</v>
      </c>
      <c r="R266" s="53"/>
    </row>
    <row r="267" spans="1:19" s="30" customFormat="1" ht="19.5" customHeight="1">
      <c r="A267" s="24">
        <v>52</v>
      </c>
      <c r="B267" s="24"/>
      <c r="C267" s="25" t="s">
        <v>36</v>
      </c>
      <c r="D267" s="93"/>
      <c r="E267" s="158">
        <f>SUM(E263:E266)</f>
        <v>13.4</v>
      </c>
      <c r="F267" s="158">
        <f aca="true" t="shared" si="44" ref="F267:P267">SUM(F263:F266)</f>
        <v>20.400000000000002</v>
      </c>
      <c r="G267" s="158">
        <f t="shared" si="44"/>
        <v>73.6</v>
      </c>
      <c r="H267" s="158">
        <f t="shared" si="44"/>
        <v>552</v>
      </c>
      <c r="I267" s="158">
        <f t="shared" si="44"/>
        <v>0.2</v>
      </c>
      <c r="J267" s="158">
        <f t="shared" si="44"/>
        <v>96.6</v>
      </c>
      <c r="K267" s="158">
        <f t="shared" si="44"/>
        <v>1.2</v>
      </c>
      <c r="L267" s="158">
        <f t="shared" si="44"/>
        <v>0.1</v>
      </c>
      <c r="M267" s="158">
        <f t="shared" si="44"/>
        <v>224.2</v>
      </c>
      <c r="N267" s="158">
        <f t="shared" si="44"/>
        <v>32.52</v>
      </c>
      <c r="O267" s="158">
        <f t="shared" si="44"/>
        <v>6.55</v>
      </c>
      <c r="P267" s="158">
        <f t="shared" si="44"/>
        <v>2.5</v>
      </c>
      <c r="Q267" s="66">
        <v>33.08</v>
      </c>
      <c r="R267" s="89"/>
      <c r="S267" s="156"/>
    </row>
    <row r="268" spans="1:19" s="30" customFormat="1" ht="13.5" customHeight="1">
      <c r="A268" s="66"/>
      <c r="B268" s="174"/>
      <c r="C268" s="175"/>
      <c r="D268" s="176"/>
      <c r="E268" s="177"/>
      <c r="F268" s="177"/>
      <c r="G268" s="177"/>
      <c r="H268" s="177" t="s">
        <v>12</v>
      </c>
      <c r="I268" s="177"/>
      <c r="J268" s="177"/>
      <c r="K268" s="177"/>
      <c r="L268" s="177"/>
      <c r="M268" s="177"/>
      <c r="N268" s="177"/>
      <c r="O268" s="177"/>
      <c r="P268" s="177"/>
      <c r="Q268" s="178"/>
      <c r="R268" s="89"/>
      <c r="S268" s="156"/>
    </row>
    <row r="269" spans="1:19" s="7" customFormat="1" ht="21" customHeight="1">
      <c r="A269" s="31" t="s">
        <v>150</v>
      </c>
      <c r="B269" s="31">
        <v>19</v>
      </c>
      <c r="C269" s="13" t="s">
        <v>170</v>
      </c>
      <c r="D269" s="6">
        <v>30</v>
      </c>
      <c r="E269" s="6">
        <v>0.7</v>
      </c>
      <c r="F269" s="6">
        <v>0.1</v>
      </c>
      <c r="G269" s="6">
        <v>4</v>
      </c>
      <c r="H269" s="6">
        <v>21</v>
      </c>
      <c r="I269" s="6">
        <v>0</v>
      </c>
      <c r="J269" s="6">
        <v>3.6</v>
      </c>
      <c r="K269" s="6">
        <v>0</v>
      </c>
      <c r="L269" s="6">
        <v>0</v>
      </c>
      <c r="M269" s="6">
        <v>5.8</v>
      </c>
      <c r="N269" s="6">
        <v>0</v>
      </c>
      <c r="O269" s="6">
        <v>0</v>
      </c>
      <c r="P269" s="6">
        <v>0.2</v>
      </c>
      <c r="Q269" s="142">
        <v>6.63</v>
      </c>
      <c r="R269" s="52"/>
      <c r="S269" s="85"/>
    </row>
    <row r="270" spans="1:19" s="7" customFormat="1" ht="24.75" customHeight="1">
      <c r="A270" s="23">
        <v>9.58</v>
      </c>
      <c r="B270" s="31">
        <v>124</v>
      </c>
      <c r="C270" s="13" t="s">
        <v>171</v>
      </c>
      <c r="D270" s="6" t="s">
        <v>11</v>
      </c>
      <c r="E270" s="17">
        <v>4.2</v>
      </c>
      <c r="F270" s="17">
        <v>7.5</v>
      </c>
      <c r="G270" s="17">
        <v>12.21</v>
      </c>
      <c r="H270" s="17">
        <v>105</v>
      </c>
      <c r="I270" s="17">
        <v>0.01</v>
      </c>
      <c r="J270" s="17">
        <v>25.6</v>
      </c>
      <c r="K270" s="17">
        <v>0.8</v>
      </c>
      <c r="L270" s="17">
        <v>0</v>
      </c>
      <c r="M270" s="17">
        <v>17.3</v>
      </c>
      <c r="N270" s="17">
        <v>22.2</v>
      </c>
      <c r="O270" s="17">
        <v>47.5</v>
      </c>
      <c r="P270" s="17">
        <v>2</v>
      </c>
      <c r="Q270" s="145">
        <v>6.24</v>
      </c>
      <c r="R270" s="53"/>
      <c r="S270" s="85"/>
    </row>
    <row r="271" spans="1:19" s="7" customFormat="1" ht="16.5" customHeight="1">
      <c r="A271" s="64" t="s">
        <v>152</v>
      </c>
      <c r="B271" s="64" t="s">
        <v>261</v>
      </c>
      <c r="C271" s="13" t="s">
        <v>175</v>
      </c>
      <c r="D271" s="6" t="s">
        <v>265</v>
      </c>
      <c r="E271" s="17">
        <v>22.9</v>
      </c>
      <c r="F271" s="17">
        <v>17.7</v>
      </c>
      <c r="G271" s="17">
        <v>1.9</v>
      </c>
      <c r="H271" s="17">
        <v>179</v>
      </c>
      <c r="I271" s="17">
        <v>0.1</v>
      </c>
      <c r="J271" s="17">
        <v>0.9</v>
      </c>
      <c r="K271" s="17">
        <v>0</v>
      </c>
      <c r="L271" s="17">
        <v>0</v>
      </c>
      <c r="M271" s="17">
        <v>52</v>
      </c>
      <c r="N271" s="17">
        <v>0.5</v>
      </c>
      <c r="O271" s="17">
        <v>30.3</v>
      </c>
      <c r="P271" s="17">
        <v>1.7</v>
      </c>
      <c r="Q271" s="146">
        <v>21.51</v>
      </c>
      <c r="R271" s="53"/>
      <c r="S271" s="85"/>
    </row>
    <row r="272" spans="1:18" s="7" customFormat="1" ht="17.25" customHeight="1">
      <c r="A272" s="35">
        <v>9.52</v>
      </c>
      <c r="B272" s="35">
        <v>44.3</v>
      </c>
      <c r="C272" s="21" t="s">
        <v>91</v>
      </c>
      <c r="D272" s="17">
        <v>150</v>
      </c>
      <c r="E272" s="17">
        <v>5.4</v>
      </c>
      <c r="F272" s="17">
        <v>6.2</v>
      </c>
      <c r="G272" s="17">
        <v>24.1</v>
      </c>
      <c r="H272" s="17">
        <v>146</v>
      </c>
      <c r="I272" s="17">
        <v>0.02</v>
      </c>
      <c r="J272" s="17">
        <v>20.5</v>
      </c>
      <c r="K272" s="17">
        <v>0</v>
      </c>
      <c r="L272" s="17">
        <v>0.12</v>
      </c>
      <c r="M272" s="17">
        <v>84</v>
      </c>
      <c r="N272" s="17">
        <v>0</v>
      </c>
      <c r="O272" s="17">
        <v>0</v>
      </c>
      <c r="P272" s="11">
        <v>3.6</v>
      </c>
      <c r="Q272" s="74">
        <v>5.95</v>
      </c>
      <c r="R272" s="67"/>
    </row>
    <row r="273" spans="1:19" s="7" customFormat="1" ht="18.75" customHeight="1">
      <c r="A273" s="31">
        <v>2.32</v>
      </c>
      <c r="B273" s="31">
        <v>638</v>
      </c>
      <c r="C273" s="13" t="s">
        <v>116</v>
      </c>
      <c r="D273" s="17">
        <v>200</v>
      </c>
      <c r="E273" s="6">
        <v>1</v>
      </c>
      <c r="F273" s="6">
        <v>0.1</v>
      </c>
      <c r="G273" s="6">
        <v>27.5</v>
      </c>
      <c r="H273" s="6">
        <v>110</v>
      </c>
      <c r="I273" s="6">
        <v>0.1</v>
      </c>
      <c r="J273" s="6">
        <v>22.5</v>
      </c>
      <c r="K273" s="6">
        <v>0</v>
      </c>
      <c r="L273" s="6">
        <v>0</v>
      </c>
      <c r="M273" s="6">
        <v>94.9</v>
      </c>
      <c r="N273" s="6">
        <v>0</v>
      </c>
      <c r="O273" s="6">
        <v>0</v>
      </c>
      <c r="P273" s="6">
        <v>1.5</v>
      </c>
      <c r="Q273" s="142">
        <v>1.45</v>
      </c>
      <c r="R273" s="52"/>
      <c r="S273" s="85"/>
    </row>
    <row r="274" spans="1:19" s="7" customFormat="1" ht="21.75" customHeight="1">
      <c r="A274" s="35">
        <v>1.8</v>
      </c>
      <c r="B274" s="35" t="s">
        <v>162</v>
      </c>
      <c r="C274" s="9" t="s">
        <v>24</v>
      </c>
      <c r="D274" s="17">
        <v>20</v>
      </c>
      <c r="E274" s="17">
        <v>3.75</v>
      </c>
      <c r="F274" s="17">
        <v>0.5</v>
      </c>
      <c r="G274" s="17">
        <v>24.5</v>
      </c>
      <c r="H274" s="17">
        <v>117.5</v>
      </c>
      <c r="I274" s="17">
        <v>0.04</v>
      </c>
      <c r="J274" s="17">
        <v>0.1</v>
      </c>
      <c r="K274" s="17">
        <v>0.3</v>
      </c>
      <c r="L274" s="17">
        <v>0.95</v>
      </c>
      <c r="M274" s="17">
        <v>0</v>
      </c>
      <c r="N274" s="17">
        <v>4.2</v>
      </c>
      <c r="O274" s="17">
        <v>0</v>
      </c>
      <c r="P274" s="17">
        <v>0.7</v>
      </c>
      <c r="Q274" s="84">
        <v>1.23</v>
      </c>
      <c r="R274" s="53"/>
      <c r="S274" s="85"/>
    </row>
    <row r="275" spans="1:18" s="7" customFormat="1" ht="14.25" customHeight="1">
      <c r="A275" s="35">
        <v>1.32</v>
      </c>
      <c r="B275" s="35" t="s">
        <v>162</v>
      </c>
      <c r="C275" s="21" t="s">
        <v>90</v>
      </c>
      <c r="D275" s="17">
        <v>20</v>
      </c>
      <c r="E275" s="17">
        <v>1.2</v>
      </c>
      <c r="F275" s="17">
        <v>0.2</v>
      </c>
      <c r="G275" s="17">
        <v>6.1</v>
      </c>
      <c r="H275" s="17">
        <v>32</v>
      </c>
      <c r="I275" s="17">
        <v>0.08</v>
      </c>
      <c r="J275" s="17">
        <v>0</v>
      </c>
      <c r="K275" s="17">
        <v>0.26</v>
      </c>
      <c r="L275" s="17">
        <v>0.92</v>
      </c>
      <c r="M275" s="17">
        <v>6.7</v>
      </c>
      <c r="N275" s="17">
        <v>77.6</v>
      </c>
      <c r="O275" s="17">
        <v>0</v>
      </c>
      <c r="P275" s="17">
        <v>1.8</v>
      </c>
      <c r="Q275" s="74">
        <f>A275/1.2</f>
        <v>1.1</v>
      </c>
      <c r="R275" s="53"/>
    </row>
    <row r="276" spans="1:19" s="30" customFormat="1" ht="22.5" customHeight="1">
      <c r="A276" s="24">
        <v>78</v>
      </c>
      <c r="B276" s="24"/>
      <c r="C276" s="25" t="s">
        <v>34</v>
      </c>
      <c r="D276" s="93"/>
      <c r="E276" s="82">
        <f>SUM(E269:E275)</f>
        <v>39.15</v>
      </c>
      <c r="F276" s="82">
        <f aca="true" t="shared" si="45" ref="F276:O276">SUM(F269:F275)</f>
        <v>32.3</v>
      </c>
      <c r="G276" s="82">
        <f t="shared" si="45"/>
        <v>100.31</v>
      </c>
      <c r="H276" s="82">
        <f t="shared" si="45"/>
        <v>710.5</v>
      </c>
      <c r="I276" s="82">
        <f t="shared" si="45"/>
        <v>0.35000000000000003</v>
      </c>
      <c r="J276" s="82">
        <f t="shared" si="45"/>
        <v>73.19999999999999</v>
      </c>
      <c r="K276" s="82">
        <f t="shared" si="45"/>
        <v>1.36</v>
      </c>
      <c r="L276" s="82">
        <f t="shared" si="45"/>
        <v>1.9899999999999998</v>
      </c>
      <c r="M276" s="82">
        <f t="shared" si="45"/>
        <v>260.7</v>
      </c>
      <c r="N276" s="82">
        <f t="shared" si="45"/>
        <v>104.5</v>
      </c>
      <c r="O276" s="82">
        <f t="shared" si="45"/>
        <v>77.8</v>
      </c>
      <c r="P276" s="82">
        <f>SUM(P269:P275)</f>
        <v>11.5</v>
      </c>
      <c r="Q276" s="82">
        <f>SUM(Q269:Q275)</f>
        <v>44.11000000000001</v>
      </c>
      <c r="R276" s="89"/>
      <c r="S276" s="156"/>
    </row>
    <row r="277" spans="1:19" s="30" customFormat="1" ht="18" customHeight="1">
      <c r="A277" s="36">
        <v>130</v>
      </c>
      <c r="B277" s="36"/>
      <c r="C277" s="25" t="s">
        <v>21</v>
      </c>
      <c r="D277" s="86"/>
      <c r="E277" s="159">
        <f>E276+E267</f>
        <v>52.55</v>
      </c>
      <c r="F277" s="159">
        <f aca="true" t="shared" si="46" ref="F277:P277">F276+F267</f>
        <v>52.7</v>
      </c>
      <c r="G277" s="159">
        <f t="shared" si="46"/>
        <v>173.91</v>
      </c>
      <c r="H277" s="159">
        <f t="shared" si="46"/>
        <v>1262.5</v>
      </c>
      <c r="I277" s="159">
        <f t="shared" si="46"/>
        <v>0.55</v>
      </c>
      <c r="J277" s="159">
        <f t="shared" si="46"/>
        <v>169.79999999999998</v>
      </c>
      <c r="K277" s="159">
        <f t="shared" si="46"/>
        <v>2.56</v>
      </c>
      <c r="L277" s="159">
        <f t="shared" si="46"/>
        <v>2.09</v>
      </c>
      <c r="M277" s="159">
        <f t="shared" si="46"/>
        <v>484.9</v>
      </c>
      <c r="N277" s="159">
        <f t="shared" si="46"/>
        <v>137.02</v>
      </c>
      <c r="O277" s="159">
        <f t="shared" si="46"/>
        <v>84.35</v>
      </c>
      <c r="P277" s="159">
        <f t="shared" si="46"/>
        <v>14</v>
      </c>
      <c r="Q277" s="144">
        <v>82.42</v>
      </c>
      <c r="R277" s="57"/>
      <c r="S277" s="156"/>
    </row>
    <row r="278" spans="1:19" s="7" customFormat="1" ht="15" customHeight="1">
      <c r="A278" s="18"/>
      <c r="B278" s="18"/>
      <c r="C278" s="97" t="s">
        <v>178</v>
      </c>
      <c r="D278" s="98"/>
      <c r="E278" s="90">
        <f>E206+E225+E243+E260+E277</f>
        <v>242</v>
      </c>
      <c r="F278" s="90">
        <f aca="true" t="shared" si="47" ref="F278:P278">F206+F225+F243+F260+F277</f>
        <v>235.45</v>
      </c>
      <c r="G278" s="90">
        <f t="shared" si="47"/>
        <v>933.4599999999999</v>
      </c>
      <c r="H278" s="90">
        <f t="shared" si="47"/>
        <v>6530.7</v>
      </c>
      <c r="I278" s="90">
        <f t="shared" si="47"/>
        <v>4.79</v>
      </c>
      <c r="J278" s="90">
        <f t="shared" si="47"/>
        <v>397.25</v>
      </c>
      <c r="K278" s="90">
        <f t="shared" si="47"/>
        <v>124.34</v>
      </c>
      <c r="L278" s="90">
        <f t="shared" si="47"/>
        <v>29.07</v>
      </c>
      <c r="M278" s="90">
        <f t="shared" si="47"/>
        <v>2399.03</v>
      </c>
      <c r="N278" s="90">
        <f t="shared" si="47"/>
        <v>1034.8600000000001</v>
      </c>
      <c r="O278" s="90">
        <f t="shared" si="47"/>
        <v>408.88</v>
      </c>
      <c r="P278" s="90">
        <f t="shared" si="47"/>
        <v>57.23</v>
      </c>
      <c r="Q278" s="164"/>
      <c r="R278" s="63"/>
      <c r="S278" s="85"/>
    </row>
    <row r="279" spans="1:19" s="181" customFormat="1" ht="18">
      <c r="A279" s="182"/>
      <c r="B279" s="182"/>
      <c r="C279" s="224" t="s">
        <v>204</v>
      </c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6"/>
      <c r="Q279" s="183"/>
      <c r="R279" s="184"/>
      <c r="S279" s="185"/>
    </row>
    <row r="280" spans="1:19" s="7" customFormat="1" ht="18.75" customHeight="1">
      <c r="A280" s="94"/>
      <c r="B280" s="94"/>
      <c r="C280" s="221" t="s">
        <v>10</v>
      </c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22"/>
      <c r="Q280" s="162"/>
      <c r="R280" s="55"/>
      <c r="S280" s="85"/>
    </row>
    <row r="281" spans="1:18" s="7" customFormat="1" ht="22.5" customHeight="1">
      <c r="A281" s="35" t="s">
        <v>124</v>
      </c>
      <c r="B281" s="35">
        <v>86</v>
      </c>
      <c r="C281" s="21" t="s">
        <v>111</v>
      </c>
      <c r="D281" s="17" t="s">
        <v>11</v>
      </c>
      <c r="E281" s="17">
        <v>7.9</v>
      </c>
      <c r="F281" s="17">
        <v>12.7</v>
      </c>
      <c r="G281" s="17">
        <v>34.5</v>
      </c>
      <c r="H281" s="17">
        <v>284</v>
      </c>
      <c r="I281" s="17">
        <v>0.2</v>
      </c>
      <c r="J281" s="17">
        <v>4.5</v>
      </c>
      <c r="K281" s="17">
        <v>0.2</v>
      </c>
      <c r="L281" s="17">
        <v>0</v>
      </c>
      <c r="M281" s="17">
        <v>131</v>
      </c>
      <c r="N281" s="17">
        <v>0</v>
      </c>
      <c r="O281" s="17">
        <v>0</v>
      </c>
      <c r="P281" s="17">
        <v>1.8</v>
      </c>
      <c r="Q281" s="35">
        <v>9.61</v>
      </c>
      <c r="R281" s="53"/>
    </row>
    <row r="282" spans="1:19" s="7" customFormat="1" ht="18" customHeight="1">
      <c r="A282" s="35"/>
      <c r="B282" s="64" t="s">
        <v>160</v>
      </c>
      <c r="C282" s="13" t="s">
        <v>79</v>
      </c>
      <c r="D282" s="14" t="s">
        <v>71</v>
      </c>
      <c r="E282" s="6">
        <v>0.1</v>
      </c>
      <c r="F282" s="6">
        <v>7.3</v>
      </c>
      <c r="G282" s="6">
        <v>0.1</v>
      </c>
      <c r="H282" s="6">
        <v>66</v>
      </c>
      <c r="I282" s="6">
        <v>0.01</v>
      </c>
      <c r="J282" s="6">
        <v>0</v>
      </c>
      <c r="K282" s="6">
        <v>1.2</v>
      </c>
      <c r="L282" s="6">
        <v>0.1</v>
      </c>
      <c r="M282" s="6">
        <v>2.4</v>
      </c>
      <c r="N282" s="6">
        <v>0.02</v>
      </c>
      <c r="O282" s="6">
        <v>0.05</v>
      </c>
      <c r="P282" s="6">
        <v>0.1</v>
      </c>
      <c r="Q282" s="146"/>
      <c r="R282" s="51"/>
      <c r="S282" s="85"/>
    </row>
    <row r="283" spans="1:18" s="7" customFormat="1" ht="19.5" customHeight="1">
      <c r="A283" s="64" t="s">
        <v>141</v>
      </c>
      <c r="B283" s="64" t="s">
        <v>162</v>
      </c>
      <c r="C283" s="9" t="s">
        <v>46</v>
      </c>
      <c r="D283" s="14" t="s">
        <v>35</v>
      </c>
      <c r="E283" s="11">
        <v>2.9</v>
      </c>
      <c r="F283" s="11">
        <v>1.1</v>
      </c>
      <c r="G283" s="11">
        <v>18.2</v>
      </c>
      <c r="H283" s="11">
        <v>96</v>
      </c>
      <c r="I283" s="17">
        <v>0</v>
      </c>
      <c r="J283" s="17">
        <v>0</v>
      </c>
      <c r="K283" s="17">
        <v>0</v>
      </c>
      <c r="L283" s="17">
        <v>0</v>
      </c>
      <c r="M283" s="17">
        <v>7.7</v>
      </c>
      <c r="N283" s="17">
        <v>32.5</v>
      </c>
      <c r="O283" s="17">
        <v>6.5</v>
      </c>
      <c r="P283" s="17">
        <v>0.7</v>
      </c>
      <c r="Q283" s="65" t="s">
        <v>129</v>
      </c>
      <c r="R283" s="53"/>
    </row>
    <row r="284" spans="1:18" s="7" customFormat="1" ht="18" customHeight="1">
      <c r="A284" s="64" t="s">
        <v>120</v>
      </c>
      <c r="B284" s="64" t="s">
        <v>161</v>
      </c>
      <c r="C284" s="13" t="s">
        <v>80</v>
      </c>
      <c r="D284" s="14" t="s">
        <v>71</v>
      </c>
      <c r="E284" s="6">
        <v>2.6</v>
      </c>
      <c r="F284" s="6">
        <v>2.68</v>
      </c>
      <c r="G284" s="6">
        <v>0.1</v>
      </c>
      <c r="H284" s="6">
        <v>34.7</v>
      </c>
      <c r="I284" s="6">
        <v>0.1</v>
      </c>
      <c r="J284" s="6">
        <v>0.1</v>
      </c>
      <c r="K284" s="6"/>
      <c r="L284" s="6"/>
      <c r="M284" s="6">
        <v>100</v>
      </c>
      <c r="N284" s="6"/>
      <c r="O284" s="6"/>
      <c r="P284" s="6">
        <v>0.07</v>
      </c>
      <c r="Q284" s="64" t="s">
        <v>133</v>
      </c>
      <c r="R284" s="52"/>
    </row>
    <row r="285" spans="1:19" s="7" customFormat="1" ht="15" customHeight="1">
      <c r="A285" s="64" t="s">
        <v>143</v>
      </c>
      <c r="B285" s="64" t="s">
        <v>215</v>
      </c>
      <c r="C285" s="21" t="s">
        <v>172</v>
      </c>
      <c r="D285" s="14" t="s">
        <v>15</v>
      </c>
      <c r="E285" s="11">
        <v>0.2</v>
      </c>
      <c r="F285" s="11">
        <v>0</v>
      </c>
      <c r="G285" s="11">
        <v>13.7</v>
      </c>
      <c r="H285" s="11">
        <v>53</v>
      </c>
      <c r="I285" s="17">
        <v>0.1</v>
      </c>
      <c r="J285" s="17">
        <v>9.4</v>
      </c>
      <c r="K285" s="17">
        <v>0.1</v>
      </c>
      <c r="L285" s="17">
        <v>0</v>
      </c>
      <c r="M285" s="17">
        <v>59.9</v>
      </c>
      <c r="N285" s="17">
        <v>0</v>
      </c>
      <c r="O285" s="17">
        <v>0</v>
      </c>
      <c r="P285" s="17">
        <v>0.8</v>
      </c>
      <c r="Q285" s="146" t="s">
        <v>130</v>
      </c>
      <c r="R285" s="53"/>
      <c r="S285" s="85"/>
    </row>
    <row r="286" spans="1:19" s="30" customFormat="1" ht="14.25" customHeight="1">
      <c r="A286" s="36">
        <v>52</v>
      </c>
      <c r="B286" s="36"/>
      <c r="C286" s="19" t="s">
        <v>33</v>
      </c>
      <c r="D286" s="82"/>
      <c r="E286" s="90">
        <f>E285+E284+E283+E282+E281</f>
        <v>13.7</v>
      </c>
      <c r="F286" s="90">
        <f aca="true" t="shared" si="48" ref="F286:P286">F285+F284+F283+F282+F281</f>
        <v>23.78</v>
      </c>
      <c r="G286" s="90">
        <f t="shared" si="48"/>
        <v>66.6</v>
      </c>
      <c r="H286" s="90">
        <f t="shared" si="48"/>
        <v>533.7</v>
      </c>
      <c r="I286" s="90">
        <f t="shared" si="48"/>
        <v>0.41000000000000003</v>
      </c>
      <c r="J286" s="90">
        <f t="shared" si="48"/>
        <v>14</v>
      </c>
      <c r="K286" s="90">
        <f t="shared" si="48"/>
        <v>1.5</v>
      </c>
      <c r="L286" s="90">
        <f t="shared" si="48"/>
        <v>0.1</v>
      </c>
      <c r="M286" s="90">
        <f t="shared" si="48"/>
        <v>301</v>
      </c>
      <c r="N286" s="90">
        <f t="shared" si="48"/>
        <v>32.52</v>
      </c>
      <c r="O286" s="90">
        <f t="shared" si="48"/>
        <v>6.55</v>
      </c>
      <c r="P286" s="90">
        <f t="shared" si="48"/>
        <v>3.47</v>
      </c>
      <c r="Q286" s="151">
        <v>33.2</v>
      </c>
      <c r="R286" s="89"/>
      <c r="S286" s="156"/>
    </row>
    <row r="287" spans="1:19" s="7" customFormat="1" ht="15.75" customHeight="1">
      <c r="A287" s="195" t="s">
        <v>12</v>
      </c>
      <c r="B287" s="196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55"/>
      <c r="R287" s="55"/>
      <c r="S287" s="85"/>
    </row>
    <row r="288" spans="1:19" s="7" customFormat="1" ht="18" customHeight="1">
      <c r="A288" s="20">
        <v>6.52</v>
      </c>
      <c r="B288" s="100">
        <v>1</v>
      </c>
      <c r="C288" s="21" t="s">
        <v>216</v>
      </c>
      <c r="D288" s="17">
        <v>30</v>
      </c>
      <c r="E288" s="17">
        <v>0.36</v>
      </c>
      <c r="F288" s="17">
        <v>0.6</v>
      </c>
      <c r="G288" s="17">
        <v>8.76</v>
      </c>
      <c r="H288" s="17">
        <v>40</v>
      </c>
      <c r="I288" s="17">
        <v>0</v>
      </c>
      <c r="J288" s="6">
        <v>1.1</v>
      </c>
      <c r="K288" s="17">
        <v>0</v>
      </c>
      <c r="L288" s="17">
        <v>0</v>
      </c>
      <c r="M288" s="17">
        <v>9.96</v>
      </c>
      <c r="N288" s="17">
        <v>14.2</v>
      </c>
      <c r="O288" s="17">
        <v>8.4</v>
      </c>
      <c r="P288" s="17">
        <v>0.21</v>
      </c>
      <c r="Q288" s="145">
        <v>5.49</v>
      </c>
      <c r="R288" s="53"/>
      <c r="S288" s="85"/>
    </row>
    <row r="289" spans="1:18" s="7" customFormat="1" ht="23.25" customHeight="1">
      <c r="A289" s="31" t="s">
        <v>146</v>
      </c>
      <c r="B289" s="31">
        <v>132</v>
      </c>
      <c r="C289" s="13" t="s">
        <v>29</v>
      </c>
      <c r="D289" s="6" t="s">
        <v>11</v>
      </c>
      <c r="E289" s="6">
        <v>3.75</v>
      </c>
      <c r="F289" s="6">
        <v>5.8</v>
      </c>
      <c r="G289" s="6">
        <v>15.6</v>
      </c>
      <c r="H289" s="6">
        <v>104</v>
      </c>
      <c r="I289" s="6">
        <v>1.25</v>
      </c>
      <c r="J289" s="6">
        <v>17.3</v>
      </c>
      <c r="K289" s="6">
        <v>0.97</v>
      </c>
      <c r="L289" s="6">
        <v>0</v>
      </c>
      <c r="M289" s="6">
        <v>68.3</v>
      </c>
      <c r="N289" s="6">
        <v>87.1</v>
      </c>
      <c r="O289" s="6">
        <v>35.3</v>
      </c>
      <c r="P289" s="6">
        <v>1.2</v>
      </c>
      <c r="Q289" s="78">
        <v>9.98</v>
      </c>
      <c r="R289" s="52"/>
    </row>
    <row r="290" spans="1:19" s="7" customFormat="1" ht="19.5" customHeight="1">
      <c r="A290" s="64" t="s">
        <v>152</v>
      </c>
      <c r="B290" s="64" t="s">
        <v>197</v>
      </c>
      <c r="C290" s="13" t="s">
        <v>87</v>
      </c>
      <c r="D290" s="6">
        <v>150</v>
      </c>
      <c r="E290" s="17">
        <v>6.3</v>
      </c>
      <c r="F290" s="17">
        <v>5</v>
      </c>
      <c r="G290" s="17">
        <v>38.9</v>
      </c>
      <c r="H290" s="17">
        <v>191</v>
      </c>
      <c r="I290" s="17">
        <v>0.05</v>
      </c>
      <c r="J290" s="17">
        <v>5.4</v>
      </c>
      <c r="K290" s="17">
        <v>0</v>
      </c>
      <c r="L290" s="17">
        <v>0</v>
      </c>
      <c r="M290" s="17">
        <v>33.5</v>
      </c>
      <c r="N290" s="17">
        <v>0.52</v>
      </c>
      <c r="O290" s="17">
        <v>44</v>
      </c>
      <c r="P290" s="17">
        <v>0.8</v>
      </c>
      <c r="Q290" s="146">
        <v>21.51</v>
      </c>
      <c r="R290" s="53"/>
      <c r="S290" s="85"/>
    </row>
    <row r="291" spans="1:18" s="7" customFormat="1" ht="18.75" customHeight="1">
      <c r="A291" s="31">
        <v>10.68</v>
      </c>
      <c r="B291" s="31" t="s">
        <v>220</v>
      </c>
      <c r="C291" s="13" t="s">
        <v>217</v>
      </c>
      <c r="D291" s="6" t="s">
        <v>265</v>
      </c>
      <c r="E291" s="6">
        <v>8.51</v>
      </c>
      <c r="F291" s="6">
        <v>14.18</v>
      </c>
      <c r="G291" s="6">
        <v>17.76</v>
      </c>
      <c r="H291" s="6">
        <v>186</v>
      </c>
      <c r="I291" s="6">
        <v>0.01</v>
      </c>
      <c r="J291" s="6">
        <v>2.08</v>
      </c>
      <c r="K291" s="6">
        <v>0</v>
      </c>
      <c r="L291" s="6">
        <v>0</v>
      </c>
      <c r="M291" s="6">
        <v>11.9</v>
      </c>
      <c r="N291" s="6">
        <v>0</v>
      </c>
      <c r="O291" s="6">
        <v>0</v>
      </c>
      <c r="P291" s="6">
        <v>0.19</v>
      </c>
      <c r="Q291" s="75">
        <v>5</v>
      </c>
      <c r="R291" s="52"/>
    </row>
    <row r="292" spans="1:19" s="7" customFormat="1" ht="22.5" customHeight="1">
      <c r="A292" s="35">
        <v>1.8</v>
      </c>
      <c r="B292" s="35" t="s">
        <v>162</v>
      </c>
      <c r="C292" s="9" t="s">
        <v>24</v>
      </c>
      <c r="D292" s="17">
        <v>40</v>
      </c>
      <c r="E292" s="17">
        <v>3.75</v>
      </c>
      <c r="F292" s="17">
        <v>0.5</v>
      </c>
      <c r="G292" s="17">
        <v>24.5</v>
      </c>
      <c r="H292" s="17">
        <v>117.5</v>
      </c>
      <c r="I292" s="17">
        <v>0.04</v>
      </c>
      <c r="J292" s="17">
        <v>0.1</v>
      </c>
      <c r="K292" s="17">
        <v>0.3</v>
      </c>
      <c r="L292" s="17">
        <v>0.95</v>
      </c>
      <c r="M292" s="17">
        <v>0</v>
      </c>
      <c r="N292" s="17">
        <v>4.2</v>
      </c>
      <c r="O292" s="17">
        <v>0</v>
      </c>
      <c r="P292" s="17">
        <v>0.7</v>
      </c>
      <c r="Q292" s="84">
        <v>1.23</v>
      </c>
      <c r="R292" s="53"/>
      <c r="S292" s="85"/>
    </row>
    <row r="293" spans="1:18" s="7" customFormat="1" ht="17.25" customHeight="1">
      <c r="A293" s="35">
        <v>1.32</v>
      </c>
      <c r="B293" s="35" t="s">
        <v>162</v>
      </c>
      <c r="C293" s="21" t="s">
        <v>90</v>
      </c>
      <c r="D293" s="17">
        <v>40</v>
      </c>
      <c r="E293" s="17">
        <v>2.4</v>
      </c>
      <c r="F293" s="17">
        <v>0.4</v>
      </c>
      <c r="G293" s="17">
        <v>12.2</v>
      </c>
      <c r="H293" s="17">
        <v>64</v>
      </c>
      <c r="I293" s="17">
        <v>0.16</v>
      </c>
      <c r="J293" s="17">
        <v>0</v>
      </c>
      <c r="K293" s="17">
        <v>0.52</v>
      </c>
      <c r="L293" s="17">
        <v>1.84</v>
      </c>
      <c r="M293" s="17">
        <v>13.4</v>
      </c>
      <c r="N293" s="17">
        <v>155.2</v>
      </c>
      <c r="O293" s="17">
        <v>0</v>
      </c>
      <c r="P293" s="17">
        <v>3.6</v>
      </c>
      <c r="Q293" s="74">
        <f>A293/1.2</f>
        <v>1.1</v>
      </c>
      <c r="R293" s="53"/>
    </row>
    <row r="294" spans="1:19" s="7" customFormat="1" ht="18" customHeight="1">
      <c r="A294" s="35"/>
      <c r="B294" s="35">
        <v>686</v>
      </c>
      <c r="C294" s="21" t="s">
        <v>250</v>
      </c>
      <c r="D294" s="17" t="s">
        <v>11</v>
      </c>
      <c r="E294" s="17">
        <v>0.4</v>
      </c>
      <c r="F294" s="17">
        <v>0</v>
      </c>
      <c r="G294" s="17">
        <v>9.1</v>
      </c>
      <c r="H294" s="17">
        <v>35</v>
      </c>
      <c r="I294" s="17">
        <v>0.1</v>
      </c>
      <c r="J294" s="17">
        <v>9.4</v>
      </c>
      <c r="K294" s="17">
        <v>0.1</v>
      </c>
      <c r="L294" s="17">
        <v>0</v>
      </c>
      <c r="M294" s="17">
        <v>29.9</v>
      </c>
      <c r="N294" s="17">
        <v>0</v>
      </c>
      <c r="O294" s="17">
        <v>0</v>
      </c>
      <c r="P294" s="17">
        <v>0.8</v>
      </c>
      <c r="Q294" s="84"/>
      <c r="R294" s="53"/>
      <c r="S294" s="85"/>
    </row>
    <row r="295" spans="1:19" s="30" customFormat="1" ht="16.5" customHeight="1">
      <c r="A295" s="24">
        <v>78</v>
      </c>
      <c r="B295" s="24"/>
      <c r="C295" s="25" t="s">
        <v>34</v>
      </c>
      <c r="D295" s="86"/>
      <c r="E295" s="86">
        <f>SUM(E288:E294)</f>
        <v>25.47</v>
      </c>
      <c r="F295" s="86">
        <f aca="true" t="shared" si="49" ref="F295:K295">SUM(F288:F294)</f>
        <v>26.479999999999997</v>
      </c>
      <c r="G295" s="86">
        <f t="shared" si="49"/>
        <v>126.82</v>
      </c>
      <c r="H295" s="86">
        <f t="shared" si="49"/>
        <v>737.5</v>
      </c>
      <c r="I295" s="86">
        <f t="shared" si="49"/>
        <v>1.61</v>
      </c>
      <c r="J295" s="86">
        <f t="shared" si="49"/>
        <v>35.38</v>
      </c>
      <c r="K295" s="86">
        <f t="shared" si="49"/>
        <v>1.8900000000000001</v>
      </c>
      <c r="L295" s="86">
        <f>SUM(L288:L293)</f>
        <v>2.79</v>
      </c>
      <c r="M295" s="86">
        <f>SUM(M288:M294)</f>
        <v>166.96</v>
      </c>
      <c r="N295" s="86">
        <f>SUM(N288:N294)</f>
        <v>261.21999999999997</v>
      </c>
      <c r="O295" s="86">
        <f>SUM(O288:O294)</f>
        <v>87.69999999999999</v>
      </c>
      <c r="P295" s="86">
        <f>SUM(P288:P294)</f>
        <v>7.499999999999999</v>
      </c>
      <c r="Q295" s="152">
        <f>SUM(Q288:Q293)</f>
        <v>44.31</v>
      </c>
      <c r="R295" s="57"/>
      <c r="S295" s="156"/>
    </row>
    <row r="296" spans="1:19" s="30" customFormat="1" ht="13.5" customHeight="1">
      <c r="A296" s="99">
        <v>130</v>
      </c>
      <c r="B296" s="99"/>
      <c r="C296" s="27" t="s">
        <v>21</v>
      </c>
      <c r="D296" s="102"/>
      <c r="E296" s="188">
        <f>E295+E286</f>
        <v>39.17</v>
      </c>
      <c r="F296" s="103">
        <f aca="true" t="shared" si="50" ref="F296:Q296">F295+F286</f>
        <v>50.26</v>
      </c>
      <c r="G296" s="103">
        <f t="shared" si="50"/>
        <v>193.42</v>
      </c>
      <c r="H296" s="103">
        <f t="shared" si="50"/>
        <v>1271.2</v>
      </c>
      <c r="I296" s="103">
        <f t="shared" si="50"/>
        <v>2.02</v>
      </c>
      <c r="J296" s="103">
        <f t="shared" si="50"/>
        <v>49.38</v>
      </c>
      <c r="K296" s="103">
        <f t="shared" si="50"/>
        <v>3.39</v>
      </c>
      <c r="L296" s="103">
        <f t="shared" si="50"/>
        <v>2.89</v>
      </c>
      <c r="M296" s="103">
        <f t="shared" si="50"/>
        <v>467.96000000000004</v>
      </c>
      <c r="N296" s="103">
        <f t="shared" si="50"/>
        <v>293.73999999999995</v>
      </c>
      <c r="O296" s="103">
        <f t="shared" si="50"/>
        <v>94.24999999999999</v>
      </c>
      <c r="P296" s="103">
        <f t="shared" si="50"/>
        <v>10.969999999999999</v>
      </c>
      <c r="Q296" s="103">
        <f t="shared" si="50"/>
        <v>77.51</v>
      </c>
      <c r="R296" s="104"/>
      <c r="S296" s="156"/>
    </row>
    <row r="297" spans="1:19" s="30" customFormat="1" ht="19.5" customHeight="1">
      <c r="A297" s="18"/>
      <c r="B297" s="18"/>
      <c r="C297" s="193" t="s">
        <v>205</v>
      </c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164"/>
      <c r="R297" s="57"/>
      <c r="S297" s="156"/>
    </row>
    <row r="298" spans="1:19" s="7" customFormat="1" ht="15.75" customHeight="1">
      <c r="A298" s="18"/>
      <c r="B298" s="18"/>
      <c r="C298" s="195" t="s">
        <v>10</v>
      </c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164"/>
      <c r="R298" s="55"/>
      <c r="S298" s="85"/>
    </row>
    <row r="299" spans="1:19" s="7" customFormat="1" ht="24.75" customHeight="1">
      <c r="A299" s="100" t="s">
        <v>125</v>
      </c>
      <c r="B299" s="100">
        <v>302</v>
      </c>
      <c r="C299" s="21" t="s">
        <v>166</v>
      </c>
      <c r="D299" s="32" t="s">
        <v>11</v>
      </c>
      <c r="E299" s="10">
        <v>17.8</v>
      </c>
      <c r="F299" s="10">
        <v>9.8</v>
      </c>
      <c r="G299" s="10">
        <v>74.6</v>
      </c>
      <c r="H299" s="10">
        <v>359</v>
      </c>
      <c r="I299" s="10">
        <v>0</v>
      </c>
      <c r="J299" s="10">
        <v>8.7</v>
      </c>
      <c r="K299" s="10">
        <v>0</v>
      </c>
      <c r="L299" s="10">
        <v>0</v>
      </c>
      <c r="M299" s="10">
        <v>296</v>
      </c>
      <c r="N299" s="10">
        <v>0</v>
      </c>
      <c r="O299" s="10">
        <v>247</v>
      </c>
      <c r="P299" s="10">
        <v>7.4</v>
      </c>
      <c r="Q299" s="153">
        <v>23.39</v>
      </c>
      <c r="R299" s="51"/>
      <c r="S299" s="85"/>
    </row>
    <row r="300" spans="1:18" s="7" customFormat="1" ht="18" customHeight="1">
      <c r="A300" s="64" t="s">
        <v>120</v>
      </c>
      <c r="B300" s="64" t="s">
        <v>161</v>
      </c>
      <c r="C300" s="13" t="s">
        <v>80</v>
      </c>
      <c r="D300" s="14" t="s">
        <v>71</v>
      </c>
      <c r="E300" s="6">
        <v>2.6</v>
      </c>
      <c r="F300" s="6">
        <v>2.68</v>
      </c>
      <c r="G300" s="6">
        <v>0.1</v>
      </c>
      <c r="H300" s="6">
        <v>34.7</v>
      </c>
      <c r="I300" s="6">
        <v>0.1</v>
      </c>
      <c r="J300" s="6">
        <v>0.1</v>
      </c>
      <c r="K300" s="6"/>
      <c r="L300" s="6"/>
      <c r="M300" s="6">
        <v>100</v>
      </c>
      <c r="N300" s="6"/>
      <c r="O300" s="6"/>
      <c r="P300" s="6">
        <v>0.07</v>
      </c>
      <c r="Q300" s="64" t="s">
        <v>133</v>
      </c>
      <c r="R300" s="52"/>
    </row>
    <row r="301" spans="1:19" s="7" customFormat="1" ht="15.75" customHeight="1">
      <c r="A301" s="64"/>
      <c r="B301" s="64" t="s">
        <v>160</v>
      </c>
      <c r="C301" s="13" t="s">
        <v>79</v>
      </c>
      <c r="D301" s="14" t="s">
        <v>71</v>
      </c>
      <c r="E301" s="6">
        <v>0.1</v>
      </c>
      <c r="F301" s="6">
        <v>7.3</v>
      </c>
      <c r="G301" s="6">
        <v>0.1</v>
      </c>
      <c r="H301" s="6">
        <v>66</v>
      </c>
      <c r="I301" s="6">
        <v>0.01</v>
      </c>
      <c r="J301" s="6">
        <v>0</v>
      </c>
      <c r="K301" s="6">
        <v>1.2</v>
      </c>
      <c r="L301" s="6">
        <v>0.1</v>
      </c>
      <c r="M301" s="6">
        <v>2.4</v>
      </c>
      <c r="N301" s="6">
        <v>0.02</v>
      </c>
      <c r="O301" s="6">
        <v>0.05</v>
      </c>
      <c r="P301" s="6">
        <v>0.1</v>
      </c>
      <c r="Q301" s="146"/>
      <c r="R301" s="52"/>
      <c r="S301" s="85"/>
    </row>
    <row r="302" spans="1:18" s="7" customFormat="1" ht="16.5" customHeight="1">
      <c r="A302" s="64" t="s">
        <v>148</v>
      </c>
      <c r="B302" s="64" t="s">
        <v>167</v>
      </c>
      <c r="C302" s="21" t="s">
        <v>76</v>
      </c>
      <c r="D302" s="14" t="s">
        <v>15</v>
      </c>
      <c r="E302" s="11">
        <v>1.4</v>
      </c>
      <c r="F302" s="11">
        <v>1.5</v>
      </c>
      <c r="G302" s="11">
        <v>20.3</v>
      </c>
      <c r="H302" s="11">
        <v>97</v>
      </c>
      <c r="I302" s="17">
        <v>0.1</v>
      </c>
      <c r="J302" s="17">
        <v>10.6</v>
      </c>
      <c r="K302" s="17">
        <v>0</v>
      </c>
      <c r="L302" s="17">
        <v>0</v>
      </c>
      <c r="M302" s="17">
        <v>109.3</v>
      </c>
      <c r="N302" s="17">
        <v>0</v>
      </c>
      <c r="O302" s="17">
        <v>6.4</v>
      </c>
      <c r="P302" s="17">
        <v>0.8</v>
      </c>
      <c r="Q302" s="78" t="s">
        <v>131</v>
      </c>
      <c r="R302" s="53"/>
    </row>
    <row r="303" spans="1:18" s="7" customFormat="1" ht="19.5" customHeight="1">
      <c r="A303" s="64" t="s">
        <v>141</v>
      </c>
      <c r="B303" s="64" t="s">
        <v>162</v>
      </c>
      <c r="C303" s="9" t="s">
        <v>46</v>
      </c>
      <c r="D303" s="14" t="s">
        <v>35</v>
      </c>
      <c r="E303" s="11">
        <v>2.9</v>
      </c>
      <c r="F303" s="11">
        <v>1.1</v>
      </c>
      <c r="G303" s="11">
        <v>18.2</v>
      </c>
      <c r="H303" s="11">
        <v>96</v>
      </c>
      <c r="I303" s="17">
        <v>0</v>
      </c>
      <c r="J303" s="17">
        <v>0</v>
      </c>
      <c r="K303" s="17">
        <v>0</v>
      </c>
      <c r="L303" s="17">
        <v>0</v>
      </c>
      <c r="M303" s="17">
        <v>7.7</v>
      </c>
      <c r="N303" s="17">
        <v>32.5</v>
      </c>
      <c r="O303" s="17">
        <v>6.5</v>
      </c>
      <c r="P303" s="17">
        <v>0.7</v>
      </c>
      <c r="Q303" s="65" t="s">
        <v>129</v>
      </c>
      <c r="R303" s="53"/>
    </row>
    <row r="304" spans="1:19" s="30" customFormat="1" ht="19.5" customHeight="1">
      <c r="A304" s="36">
        <v>52</v>
      </c>
      <c r="B304" s="36"/>
      <c r="C304" s="25" t="s">
        <v>33</v>
      </c>
      <c r="D304" s="93"/>
      <c r="E304" s="82">
        <f>SUM(E299:E303)</f>
        <v>24.8</v>
      </c>
      <c r="F304" s="82">
        <f aca="true" t="shared" si="51" ref="F304:Q304">SUM(F299:F303)</f>
        <v>22.380000000000003</v>
      </c>
      <c r="G304" s="82">
        <f t="shared" si="51"/>
        <v>113.29999999999998</v>
      </c>
      <c r="H304" s="82">
        <f t="shared" si="51"/>
        <v>652.7</v>
      </c>
      <c r="I304" s="82">
        <f t="shared" si="51"/>
        <v>0.21000000000000002</v>
      </c>
      <c r="J304" s="82">
        <f t="shared" si="51"/>
        <v>19.4</v>
      </c>
      <c r="K304" s="82">
        <f t="shared" si="51"/>
        <v>1.2</v>
      </c>
      <c r="L304" s="82">
        <f t="shared" si="51"/>
        <v>0.1</v>
      </c>
      <c r="M304" s="82">
        <f t="shared" si="51"/>
        <v>515.4</v>
      </c>
      <c r="N304" s="82">
        <f t="shared" si="51"/>
        <v>32.52</v>
      </c>
      <c r="O304" s="82">
        <f t="shared" si="51"/>
        <v>259.95000000000005</v>
      </c>
      <c r="P304" s="82">
        <f t="shared" si="51"/>
        <v>9.07</v>
      </c>
      <c r="Q304" s="148">
        <f t="shared" si="51"/>
        <v>23.39</v>
      </c>
      <c r="R304" s="89"/>
      <c r="S304" s="156"/>
    </row>
    <row r="305" spans="1:19" s="7" customFormat="1" ht="18.75" customHeight="1">
      <c r="A305" s="18"/>
      <c r="B305" s="18"/>
      <c r="C305" s="201" t="s">
        <v>23</v>
      </c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164"/>
      <c r="R305" s="58"/>
      <c r="S305" s="85"/>
    </row>
    <row r="306" spans="1:19" s="7" customFormat="1" ht="15.75" customHeight="1">
      <c r="A306" s="31" t="s">
        <v>156</v>
      </c>
      <c r="B306" s="31">
        <v>570</v>
      </c>
      <c r="C306" s="21" t="s">
        <v>140</v>
      </c>
      <c r="D306" s="14" t="s">
        <v>174</v>
      </c>
      <c r="E306" s="32">
        <v>0.4</v>
      </c>
      <c r="F306" s="32">
        <v>2.7</v>
      </c>
      <c r="G306" s="32">
        <v>2.65</v>
      </c>
      <c r="H306" s="32">
        <v>36.5</v>
      </c>
      <c r="I306" s="32">
        <v>0.7</v>
      </c>
      <c r="J306" s="32">
        <v>0.9</v>
      </c>
      <c r="K306" s="32">
        <v>1.2</v>
      </c>
      <c r="L306" s="32">
        <v>0</v>
      </c>
      <c r="M306" s="32">
        <v>3.4</v>
      </c>
      <c r="N306" s="32">
        <v>12.3</v>
      </c>
      <c r="O306" s="32">
        <v>3.6</v>
      </c>
      <c r="P306" s="32">
        <v>0.1</v>
      </c>
      <c r="Q306" s="142">
        <v>7.23</v>
      </c>
      <c r="R306" s="55"/>
      <c r="S306" s="85"/>
    </row>
    <row r="307" spans="1:19" s="7" customFormat="1" ht="22.5" customHeight="1">
      <c r="A307" s="31"/>
      <c r="B307" s="31">
        <v>134</v>
      </c>
      <c r="C307" s="13" t="s">
        <v>192</v>
      </c>
      <c r="D307" s="6">
        <v>200</v>
      </c>
      <c r="E307" s="6">
        <v>5.2</v>
      </c>
      <c r="F307" s="6">
        <v>4.6</v>
      </c>
      <c r="G307" s="6">
        <v>14.4</v>
      </c>
      <c r="H307" s="6">
        <v>120</v>
      </c>
      <c r="I307" s="6">
        <v>0.22</v>
      </c>
      <c r="J307" s="6">
        <v>15.5</v>
      </c>
      <c r="K307" s="6">
        <v>0.17</v>
      </c>
      <c r="L307" s="6">
        <v>0</v>
      </c>
      <c r="M307" s="6">
        <v>89.6</v>
      </c>
      <c r="N307" s="6">
        <v>22.2</v>
      </c>
      <c r="O307" s="6">
        <v>35.3</v>
      </c>
      <c r="P307" s="6">
        <v>2.75</v>
      </c>
      <c r="Q307" s="142"/>
      <c r="R307" s="52"/>
      <c r="S307" s="85"/>
    </row>
    <row r="308" spans="1:19" s="7" customFormat="1" ht="18" customHeight="1">
      <c r="A308" s="22">
        <v>14.09</v>
      </c>
      <c r="B308" s="33">
        <v>393</v>
      </c>
      <c r="C308" s="4" t="s">
        <v>188</v>
      </c>
      <c r="D308" s="187">
        <v>80</v>
      </c>
      <c r="E308" s="187">
        <v>10.6</v>
      </c>
      <c r="F308" s="187">
        <v>17.2</v>
      </c>
      <c r="G308" s="187">
        <v>0.2</v>
      </c>
      <c r="H308" s="187">
        <v>156</v>
      </c>
      <c r="I308" s="187">
        <v>0.2</v>
      </c>
      <c r="J308" s="187">
        <v>0</v>
      </c>
      <c r="K308" s="187">
        <v>0</v>
      </c>
      <c r="L308" s="187">
        <v>0</v>
      </c>
      <c r="M308" s="187">
        <v>32</v>
      </c>
      <c r="N308" s="187">
        <v>0</v>
      </c>
      <c r="O308" s="187">
        <v>0</v>
      </c>
      <c r="P308" s="187">
        <v>1.4</v>
      </c>
      <c r="Q308" s="147">
        <v>8.81</v>
      </c>
      <c r="R308" s="54"/>
      <c r="S308" s="85"/>
    </row>
    <row r="309" spans="1:19" s="7" customFormat="1" ht="18.75" customHeight="1">
      <c r="A309" s="35"/>
      <c r="B309" s="31">
        <v>44.3</v>
      </c>
      <c r="C309" s="21" t="s">
        <v>91</v>
      </c>
      <c r="D309" s="14" t="s">
        <v>267</v>
      </c>
      <c r="E309" s="32">
        <v>5.4</v>
      </c>
      <c r="F309" s="32">
        <v>6.2</v>
      </c>
      <c r="G309" s="32">
        <v>24.1</v>
      </c>
      <c r="H309" s="32">
        <v>146</v>
      </c>
      <c r="I309" s="32">
        <v>0.02</v>
      </c>
      <c r="J309" s="32">
        <v>20.5</v>
      </c>
      <c r="K309" s="32">
        <v>0</v>
      </c>
      <c r="L309" s="32">
        <v>0.12</v>
      </c>
      <c r="M309" s="32">
        <v>84</v>
      </c>
      <c r="N309" s="32">
        <v>0</v>
      </c>
      <c r="O309" s="32">
        <v>0</v>
      </c>
      <c r="P309" s="32">
        <v>3.6</v>
      </c>
      <c r="Q309" s="154"/>
      <c r="R309" s="67"/>
      <c r="S309" s="85"/>
    </row>
    <row r="310" spans="1:19" s="7" customFormat="1" ht="27" customHeight="1">
      <c r="A310" s="23">
        <v>6.48</v>
      </c>
      <c r="B310" s="23">
        <v>639</v>
      </c>
      <c r="C310" s="34" t="s">
        <v>258</v>
      </c>
      <c r="D310" s="17">
        <v>200</v>
      </c>
      <c r="E310" s="6">
        <v>7.6</v>
      </c>
      <c r="F310" s="6">
        <v>2.2</v>
      </c>
      <c r="G310" s="6">
        <v>23</v>
      </c>
      <c r="H310" s="6">
        <v>86</v>
      </c>
      <c r="I310" s="6">
        <v>0.02</v>
      </c>
      <c r="J310" s="6">
        <v>24</v>
      </c>
      <c r="K310" s="6">
        <v>0.01</v>
      </c>
      <c r="L310" s="6">
        <v>0</v>
      </c>
      <c r="M310" s="6">
        <v>0</v>
      </c>
      <c r="N310" s="6">
        <v>0</v>
      </c>
      <c r="O310" s="6">
        <v>0</v>
      </c>
      <c r="P310" s="6">
        <v>0.4</v>
      </c>
      <c r="Q310" s="186">
        <v>2.88</v>
      </c>
      <c r="R310" s="52"/>
      <c r="S310" s="85"/>
    </row>
    <row r="311" spans="1:19" s="7" customFormat="1" ht="24" customHeight="1">
      <c r="A311" s="35">
        <v>1.8</v>
      </c>
      <c r="B311" s="35" t="s">
        <v>162</v>
      </c>
      <c r="C311" s="9" t="s">
        <v>24</v>
      </c>
      <c r="D311" s="17">
        <v>40</v>
      </c>
      <c r="E311" s="17">
        <v>3.75</v>
      </c>
      <c r="F311" s="17">
        <v>0.5</v>
      </c>
      <c r="G311" s="17">
        <v>24.5</v>
      </c>
      <c r="H311" s="17">
        <v>117.5</v>
      </c>
      <c r="I311" s="17">
        <v>0.04</v>
      </c>
      <c r="J311" s="17">
        <v>0.1</v>
      </c>
      <c r="K311" s="17">
        <v>0.3</v>
      </c>
      <c r="L311" s="17">
        <v>0.95</v>
      </c>
      <c r="M311" s="17">
        <v>0</v>
      </c>
      <c r="N311" s="17">
        <v>4.2</v>
      </c>
      <c r="O311" s="17">
        <v>0</v>
      </c>
      <c r="P311" s="17">
        <v>0.7</v>
      </c>
      <c r="Q311" s="84">
        <v>1.23</v>
      </c>
      <c r="R311" s="53"/>
      <c r="S311" s="85"/>
    </row>
    <row r="312" spans="1:18" s="7" customFormat="1" ht="14.25" customHeight="1">
      <c r="A312" s="35">
        <v>1.32</v>
      </c>
      <c r="B312" s="35" t="s">
        <v>162</v>
      </c>
      <c r="C312" s="21" t="s">
        <v>90</v>
      </c>
      <c r="D312" s="17">
        <v>40</v>
      </c>
      <c r="E312" s="17">
        <v>2.4</v>
      </c>
      <c r="F312" s="17">
        <v>0.4</v>
      </c>
      <c r="G312" s="17">
        <v>12.2</v>
      </c>
      <c r="H312" s="17">
        <v>64</v>
      </c>
      <c r="I312" s="17">
        <v>0.16</v>
      </c>
      <c r="J312" s="17">
        <v>0</v>
      </c>
      <c r="K312" s="17">
        <v>0.52</v>
      </c>
      <c r="L312" s="17">
        <v>1.84</v>
      </c>
      <c r="M312" s="17">
        <v>13.4</v>
      </c>
      <c r="N312" s="17">
        <v>155.2</v>
      </c>
      <c r="O312" s="17">
        <v>0</v>
      </c>
      <c r="P312" s="17">
        <v>3.6</v>
      </c>
      <c r="Q312" s="74">
        <f>A312/1.2</f>
        <v>1.1</v>
      </c>
      <c r="R312" s="53"/>
    </row>
    <row r="313" spans="1:19" s="30" customFormat="1" ht="13.5" customHeight="1">
      <c r="A313" s="36">
        <v>78</v>
      </c>
      <c r="B313" s="36"/>
      <c r="C313" s="19" t="s">
        <v>34</v>
      </c>
      <c r="D313" s="82"/>
      <c r="E313" s="82">
        <f>SUM(E306:E312)</f>
        <v>35.35</v>
      </c>
      <c r="F313" s="82">
        <f aca="true" t="shared" si="52" ref="F313:Q313">SUM(F306:F312)</f>
        <v>33.8</v>
      </c>
      <c r="G313" s="82">
        <f t="shared" si="52"/>
        <v>101.05</v>
      </c>
      <c r="H313" s="82">
        <f t="shared" si="52"/>
        <v>726</v>
      </c>
      <c r="I313" s="82">
        <f t="shared" si="52"/>
        <v>1.3599999999999999</v>
      </c>
      <c r="J313" s="82">
        <f t="shared" si="52"/>
        <v>61</v>
      </c>
      <c r="K313" s="82">
        <f t="shared" si="52"/>
        <v>2.2</v>
      </c>
      <c r="L313" s="82">
        <f t="shared" si="52"/>
        <v>2.91</v>
      </c>
      <c r="M313" s="82">
        <f t="shared" si="52"/>
        <v>222.4</v>
      </c>
      <c r="N313" s="82">
        <f t="shared" si="52"/>
        <v>193.89999999999998</v>
      </c>
      <c r="O313" s="82">
        <f t="shared" si="52"/>
        <v>38.9</v>
      </c>
      <c r="P313" s="82">
        <f t="shared" si="52"/>
        <v>12.549999999999999</v>
      </c>
      <c r="Q313" s="148">
        <f t="shared" si="52"/>
        <v>21.25</v>
      </c>
      <c r="R313" s="89"/>
      <c r="S313" s="156"/>
    </row>
    <row r="314" spans="1:19" s="30" customFormat="1" ht="18.75" customHeight="1">
      <c r="A314" s="36">
        <v>130</v>
      </c>
      <c r="B314" s="36"/>
      <c r="C314" s="19" t="s">
        <v>21</v>
      </c>
      <c r="D314" s="82"/>
      <c r="E314" s="82">
        <f>E313+E304</f>
        <v>60.150000000000006</v>
      </c>
      <c r="F314" s="82">
        <f aca="true" t="shared" si="53" ref="F314:P314">F313+F304</f>
        <v>56.18</v>
      </c>
      <c r="G314" s="82">
        <f t="shared" si="53"/>
        <v>214.34999999999997</v>
      </c>
      <c r="H314" s="82">
        <f t="shared" si="53"/>
        <v>1378.7</v>
      </c>
      <c r="I314" s="82">
        <f t="shared" si="53"/>
        <v>1.5699999999999998</v>
      </c>
      <c r="J314" s="82">
        <f t="shared" si="53"/>
        <v>80.4</v>
      </c>
      <c r="K314" s="82">
        <f t="shared" si="53"/>
        <v>3.4000000000000004</v>
      </c>
      <c r="L314" s="82">
        <f t="shared" si="53"/>
        <v>3.0100000000000002</v>
      </c>
      <c r="M314" s="82">
        <f t="shared" si="53"/>
        <v>737.8</v>
      </c>
      <c r="N314" s="82">
        <f t="shared" si="53"/>
        <v>226.42</v>
      </c>
      <c r="O314" s="82">
        <f t="shared" si="53"/>
        <v>298.85</v>
      </c>
      <c r="P314" s="82">
        <f t="shared" si="53"/>
        <v>21.619999999999997</v>
      </c>
      <c r="Q314" s="144">
        <v>82.59</v>
      </c>
      <c r="R314" s="89"/>
      <c r="S314" s="156"/>
    </row>
    <row r="315" spans="1:19" s="7" customFormat="1" ht="18" customHeight="1">
      <c r="A315" s="18"/>
      <c r="B315" s="18"/>
      <c r="C315" s="193" t="s">
        <v>206</v>
      </c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164"/>
      <c r="R315" s="57"/>
      <c r="S315" s="85"/>
    </row>
    <row r="316" spans="1:19" s="7" customFormat="1" ht="15.75" customHeight="1">
      <c r="A316" s="18"/>
      <c r="B316" s="18"/>
      <c r="C316" s="201" t="s">
        <v>25</v>
      </c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164"/>
      <c r="R316" s="58"/>
      <c r="S316" s="85"/>
    </row>
    <row r="317" spans="1:18" s="7" customFormat="1" ht="24" customHeight="1">
      <c r="A317" s="35" t="s">
        <v>124</v>
      </c>
      <c r="B317" s="35">
        <v>257</v>
      </c>
      <c r="C317" s="21" t="s">
        <v>118</v>
      </c>
      <c r="D317" s="17" t="s">
        <v>11</v>
      </c>
      <c r="E317" s="17">
        <v>7.9</v>
      </c>
      <c r="F317" s="17">
        <v>12.7</v>
      </c>
      <c r="G317" s="17">
        <v>34.5</v>
      </c>
      <c r="H317" s="17">
        <v>284</v>
      </c>
      <c r="I317" s="17">
        <v>0.2</v>
      </c>
      <c r="J317" s="17">
        <v>4.5</v>
      </c>
      <c r="K317" s="17">
        <v>0.2</v>
      </c>
      <c r="L317" s="17"/>
      <c r="M317" s="17">
        <v>149.7</v>
      </c>
      <c r="N317" s="17"/>
      <c r="O317" s="17"/>
      <c r="P317" s="17">
        <v>1.8</v>
      </c>
      <c r="Q317" s="35">
        <v>9.61</v>
      </c>
      <c r="R317" s="53"/>
    </row>
    <row r="318" spans="1:19" s="7" customFormat="1" ht="18.75" customHeight="1">
      <c r="A318" s="64"/>
      <c r="B318" s="64" t="s">
        <v>160</v>
      </c>
      <c r="C318" s="21" t="s">
        <v>79</v>
      </c>
      <c r="D318" s="6">
        <v>10</v>
      </c>
      <c r="E318" s="17">
        <v>0.1</v>
      </c>
      <c r="F318" s="17">
        <v>7.3</v>
      </c>
      <c r="G318" s="17">
        <v>0.1</v>
      </c>
      <c r="H318" s="17">
        <v>66</v>
      </c>
      <c r="I318" s="17">
        <v>0.01</v>
      </c>
      <c r="J318" s="17">
        <v>0</v>
      </c>
      <c r="K318" s="17">
        <v>1.2</v>
      </c>
      <c r="L318" s="17">
        <v>0.1</v>
      </c>
      <c r="M318" s="17">
        <v>2.4</v>
      </c>
      <c r="N318" s="17">
        <v>0.02</v>
      </c>
      <c r="O318" s="17">
        <v>0.05</v>
      </c>
      <c r="P318" s="17">
        <v>0.1</v>
      </c>
      <c r="Q318" s="146"/>
      <c r="R318" s="53"/>
      <c r="S318" s="85"/>
    </row>
    <row r="319" spans="1:18" s="7" customFormat="1" ht="12.75" customHeight="1">
      <c r="A319" s="31">
        <v>10.91</v>
      </c>
      <c r="B319" s="31">
        <v>628</v>
      </c>
      <c r="C319" s="13" t="s">
        <v>16</v>
      </c>
      <c r="D319" s="14" t="s">
        <v>15</v>
      </c>
      <c r="E319" s="6">
        <v>0.2</v>
      </c>
      <c r="F319" s="6">
        <v>0</v>
      </c>
      <c r="G319" s="6">
        <v>13.7</v>
      </c>
      <c r="H319" s="6">
        <v>53</v>
      </c>
      <c r="I319" s="6">
        <v>0</v>
      </c>
      <c r="J319" s="6">
        <v>9.4</v>
      </c>
      <c r="K319" s="6">
        <v>0</v>
      </c>
      <c r="L319" s="6">
        <v>0</v>
      </c>
      <c r="M319" s="6">
        <v>59.9</v>
      </c>
      <c r="N319" s="6">
        <v>0</v>
      </c>
      <c r="O319" s="6">
        <v>0</v>
      </c>
      <c r="P319" s="6">
        <v>0.8</v>
      </c>
      <c r="Q319" s="31">
        <v>7.12</v>
      </c>
      <c r="R319" s="52"/>
    </row>
    <row r="320" spans="1:18" s="7" customFormat="1" ht="19.5" customHeight="1">
      <c r="A320" s="64" t="s">
        <v>141</v>
      </c>
      <c r="B320" s="64" t="s">
        <v>162</v>
      </c>
      <c r="C320" s="9" t="s">
        <v>46</v>
      </c>
      <c r="D320" s="14" t="s">
        <v>35</v>
      </c>
      <c r="E320" s="11">
        <v>2.9</v>
      </c>
      <c r="F320" s="11">
        <v>1.1</v>
      </c>
      <c r="G320" s="11">
        <v>18.2</v>
      </c>
      <c r="H320" s="11">
        <v>96</v>
      </c>
      <c r="I320" s="17">
        <v>0</v>
      </c>
      <c r="J320" s="17">
        <v>0</v>
      </c>
      <c r="K320" s="17">
        <v>0</v>
      </c>
      <c r="L320" s="17">
        <v>0</v>
      </c>
      <c r="M320" s="17">
        <v>7.7</v>
      </c>
      <c r="N320" s="17">
        <v>32.5</v>
      </c>
      <c r="O320" s="17">
        <v>6.5</v>
      </c>
      <c r="P320" s="17">
        <v>0.7</v>
      </c>
      <c r="Q320" s="65" t="s">
        <v>129</v>
      </c>
      <c r="R320" s="53"/>
    </row>
    <row r="321" spans="1:19" s="30" customFormat="1" ht="15.75" customHeight="1">
      <c r="A321" s="36">
        <v>52</v>
      </c>
      <c r="B321" s="36"/>
      <c r="C321" s="19" t="s">
        <v>33</v>
      </c>
      <c r="D321" s="82"/>
      <c r="E321" s="90">
        <f>E320+E319+E318+E317</f>
        <v>11.100000000000001</v>
      </c>
      <c r="F321" s="90">
        <f aca="true" t="shared" si="54" ref="F321:P321">F320+F319+F318+F317</f>
        <v>21.1</v>
      </c>
      <c r="G321" s="90">
        <f t="shared" si="54"/>
        <v>66.5</v>
      </c>
      <c r="H321" s="90">
        <f t="shared" si="54"/>
        <v>499</v>
      </c>
      <c r="I321" s="90">
        <f t="shared" si="54"/>
        <v>0.21000000000000002</v>
      </c>
      <c r="J321" s="90">
        <f t="shared" si="54"/>
        <v>13.9</v>
      </c>
      <c r="K321" s="90">
        <f t="shared" si="54"/>
        <v>1.4</v>
      </c>
      <c r="L321" s="90">
        <f t="shared" si="54"/>
        <v>0.1</v>
      </c>
      <c r="M321" s="90">
        <f t="shared" si="54"/>
        <v>219.7</v>
      </c>
      <c r="N321" s="90">
        <f t="shared" si="54"/>
        <v>32.52</v>
      </c>
      <c r="O321" s="90">
        <f t="shared" si="54"/>
        <v>6.55</v>
      </c>
      <c r="P321" s="90">
        <f t="shared" si="54"/>
        <v>3.4000000000000004</v>
      </c>
      <c r="Q321" s="148">
        <f>SUM(Q318:Q320)</f>
        <v>7.12</v>
      </c>
      <c r="R321" s="89"/>
      <c r="S321" s="156"/>
    </row>
    <row r="322" spans="1:19" s="7" customFormat="1" ht="18" customHeight="1">
      <c r="A322" s="18"/>
      <c r="B322" s="18"/>
      <c r="C322" s="203" t="s">
        <v>26</v>
      </c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164"/>
      <c r="R322" s="58"/>
      <c r="S322" s="85"/>
    </row>
    <row r="323" spans="1:19" s="7" customFormat="1" ht="26.25" customHeight="1">
      <c r="A323" s="31" t="s">
        <v>150</v>
      </c>
      <c r="B323" s="31">
        <v>24</v>
      </c>
      <c r="C323" s="13" t="s">
        <v>233</v>
      </c>
      <c r="D323" s="6">
        <v>60</v>
      </c>
      <c r="E323" s="6">
        <v>1.4</v>
      </c>
      <c r="F323" s="6">
        <v>0.2</v>
      </c>
      <c r="G323" s="6">
        <v>8</v>
      </c>
      <c r="H323" s="6">
        <v>42</v>
      </c>
      <c r="I323" s="6">
        <v>0</v>
      </c>
      <c r="J323" s="6">
        <v>7.2</v>
      </c>
      <c r="K323" s="6">
        <v>0</v>
      </c>
      <c r="L323" s="6">
        <v>0</v>
      </c>
      <c r="M323" s="6">
        <v>11.6</v>
      </c>
      <c r="N323" s="6">
        <v>0</v>
      </c>
      <c r="O323" s="6">
        <v>0</v>
      </c>
      <c r="P323" s="6">
        <v>0.4</v>
      </c>
      <c r="Q323" s="142">
        <v>6.63</v>
      </c>
      <c r="R323" s="52"/>
      <c r="S323" s="85"/>
    </row>
    <row r="324" spans="1:19" s="7" customFormat="1" ht="15.75" customHeight="1">
      <c r="A324" s="35" t="s">
        <v>155</v>
      </c>
      <c r="B324" s="31">
        <v>111</v>
      </c>
      <c r="C324" s="21" t="s">
        <v>247</v>
      </c>
      <c r="D324" s="14" t="s">
        <v>11</v>
      </c>
      <c r="E324" s="32">
        <v>3.4</v>
      </c>
      <c r="F324" s="32">
        <v>2.6</v>
      </c>
      <c r="G324" s="32">
        <v>17</v>
      </c>
      <c r="H324" s="32">
        <v>148</v>
      </c>
      <c r="I324" s="32">
        <v>0.2</v>
      </c>
      <c r="J324" s="32">
        <v>12.6</v>
      </c>
      <c r="K324" s="32">
        <v>0</v>
      </c>
      <c r="L324" s="32">
        <v>0</v>
      </c>
      <c r="M324" s="32">
        <v>73.8</v>
      </c>
      <c r="N324" s="32">
        <v>0</v>
      </c>
      <c r="O324" s="32">
        <v>0</v>
      </c>
      <c r="P324" s="32">
        <v>0.9</v>
      </c>
      <c r="Q324" s="84">
        <v>20.58</v>
      </c>
      <c r="R324" s="53"/>
      <c r="S324" s="53"/>
    </row>
    <row r="325" spans="1:19" s="7" customFormat="1" ht="27" customHeight="1">
      <c r="A325" s="22">
        <v>14.09</v>
      </c>
      <c r="B325" s="22">
        <v>478</v>
      </c>
      <c r="C325" s="4" t="s">
        <v>168</v>
      </c>
      <c r="D325" s="173">
        <v>200</v>
      </c>
      <c r="E325" s="173">
        <v>17</v>
      </c>
      <c r="F325" s="173">
        <v>11.2</v>
      </c>
      <c r="G325" s="173">
        <v>26.6</v>
      </c>
      <c r="H325" s="173">
        <v>256</v>
      </c>
      <c r="I325" s="173">
        <v>0</v>
      </c>
      <c r="J325" s="173">
        <v>0</v>
      </c>
      <c r="K325" s="173">
        <v>0</v>
      </c>
      <c r="L325" s="173">
        <v>0</v>
      </c>
      <c r="M325" s="173">
        <v>5.7</v>
      </c>
      <c r="N325" s="173">
        <v>0</v>
      </c>
      <c r="O325" s="173">
        <v>0</v>
      </c>
      <c r="P325" s="173">
        <v>0.1</v>
      </c>
      <c r="Q325" s="147">
        <v>8.81</v>
      </c>
      <c r="R325" s="54"/>
      <c r="S325" s="85"/>
    </row>
    <row r="326" spans="1:18" s="7" customFormat="1" ht="24" customHeight="1">
      <c r="A326" s="23">
        <v>10.98</v>
      </c>
      <c r="B326" s="31" t="s">
        <v>256</v>
      </c>
      <c r="C326" s="13" t="s">
        <v>255</v>
      </c>
      <c r="D326" s="17">
        <v>200</v>
      </c>
      <c r="E326" s="6">
        <v>0.6</v>
      </c>
      <c r="F326" s="6">
        <v>0.2</v>
      </c>
      <c r="G326" s="6">
        <v>27</v>
      </c>
      <c r="H326" s="6">
        <v>111</v>
      </c>
      <c r="I326" s="6">
        <v>0.1</v>
      </c>
      <c r="J326" s="6">
        <v>11.54</v>
      </c>
      <c r="K326" s="6">
        <v>76</v>
      </c>
      <c r="L326" s="6">
        <v>0</v>
      </c>
      <c r="M326" s="6">
        <v>0</v>
      </c>
      <c r="N326" s="6">
        <v>0</v>
      </c>
      <c r="O326" s="6">
        <v>1.2</v>
      </c>
      <c r="P326" s="6">
        <v>1.4</v>
      </c>
      <c r="Q326" s="23">
        <v>6.86</v>
      </c>
      <c r="R326" s="52"/>
    </row>
    <row r="327" spans="1:19" s="7" customFormat="1" ht="24" customHeight="1">
      <c r="A327" s="35">
        <v>1.8</v>
      </c>
      <c r="B327" s="35" t="s">
        <v>162</v>
      </c>
      <c r="C327" s="9" t="s">
        <v>24</v>
      </c>
      <c r="D327" s="17">
        <v>40</v>
      </c>
      <c r="E327" s="17">
        <v>3.75</v>
      </c>
      <c r="F327" s="17">
        <v>0.5</v>
      </c>
      <c r="G327" s="17">
        <v>24.5</v>
      </c>
      <c r="H327" s="17">
        <v>117.5</v>
      </c>
      <c r="I327" s="17">
        <v>0.04</v>
      </c>
      <c r="J327" s="17">
        <v>0.1</v>
      </c>
      <c r="K327" s="17">
        <v>0.3</v>
      </c>
      <c r="L327" s="17">
        <v>0.95</v>
      </c>
      <c r="M327" s="17">
        <v>0</v>
      </c>
      <c r="N327" s="17">
        <v>4.2</v>
      </c>
      <c r="O327" s="17">
        <v>0</v>
      </c>
      <c r="P327" s="17">
        <v>0.7</v>
      </c>
      <c r="Q327" s="84">
        <v>1.23</v>
      </c>
      <c r="R327" s="53"/>
      <c r="S327" s="85"/>
    </row>
    <row r="328" spans="1:18" s="7" customFormat="1" ht="14.25" customHeight="1">
      <c r="A328" s="35">
        <v>1.32</v>
      </c>
      <c r="B328" s="35" t="s">
        <v>162</v>
      </c>
      <c r="C328" s="21" t="s">
        <v>90</v>
      </c>
      <c r="D328" s="17">
        <v>40</v>
      </c>
      <c r="E328" s="17">
        <v>2.4</v>
      </c>
      <c r="F328" s="17">
        <v>0.4</v>
      </c>
      <c r="G328" s="17">
        <v>12.2</v>
      </c>
      <c r="H328" s="17">
        <v>64</v>
      </c>
      <c r="I328" s="17">
        <v>0.16</v>
      </c>
      <c r="J328" s="17">
        <v>0</v>
      </c>
      <c r="K328" s="17">
        <v>0.52</v>
      </c>
      <c r="L328" s="17">
        <v>1.84</v>
      </c>
      <c r="M328" s="17">
        <v>13.4</v>
      </c>
      <c r="N328" s="17">
        <v>155.2</v>
      </c>
      <c r="O328" s="17">
        <v>0</v>
      </c>
      <c r="P328" s="17">
        <v>3.6</v>
      </c>
      <c r="Q328" s="74">
        <f>A328/1.2</f>
        <v>1.1</v>
      </c>
      <c r="R328" s="53"/>
    </row>
    <row r="329" spans="1:19" s="30" customFormat="1" ht="18" customHeight="1">
      <c r="A329" s="36">
        <v>78</v>
      </c>
      <c r="B329" s="36"/>
      <c r="C329" s="19" t="s">
        <v>34</v>
      </c>
      <c r="D329" s="82"/>
      <c r="E329" s="82">
        <f>SUM(E323:E328)</f>
        <v>28.55</v>
      </c>
      <c r="F329" s="82">
        <f aca="true" t="shared" si="55" ref="F329:P329">SUM(F323:F328)</f>
        <v>15.1</v>
      </c>
      <c r="G329" s="82">
        <f t="shared" si="55"/>
        <v>115.3</v>
      </c>
      <c r="H329" s="82">
        <f t="shared" si="55"/>
        <v>738.5</v>
      </c>
      <c r="I329" s="82">
        <f t="shared" si="55"/>
        <v>0.5</v>
      </c>
      <c r="J329" s="82">
        <f t="shared" si="55"/>
        <v>31.44</v>
      </c>
      <c r="K329" s="82">
        <f t="shared" si="55"/>
        <v>76.82</v>
      </c>
      <c r="L329" s="82">
        <f t="shared" si="55"/>
        <v>2.79</v>
      </c>
      <c r="M329" s="82">
        <f t="shared" si="55"/>
        <v>104.5</v>
      </c>
      <c r="N329" s="82">
        <f t="shared" si="55"/>
        <v>159.39999999999998</v>
      </c>
      <c r="O329" s="82">
        <f t="shared" si="55"/>
        <v>1.2</v>
      </c>
      <c r="P329" s="82">
        <f t="shared" si="55"/>
        <v>7.1</v>
      </c>
      <c r="Q329" s="148">
        <f>SUM(Q324:Q328)</f>
        <v>38.58</v>
      </c>
      <c r="R329" s="89"/>
      <c r="S329" s="156"/>
    </row>
    <row r="330" spans="1:19" s="30" customFormat="1" ht="15" customHeight="1">
      <c r="A330" s="36">
        <v>130</v>
      </c>
      <c r="B330" s="36"/>
      <c r="C330" s="19" t="s">
        <v>21</v>
      </c>
      <c r="D330" s="82"/>
      <c r="E330" s="82">
        <f>E329+E321</f>
        <v>39.650000000000006</v>
      </c>
      <c r="F330" s="82">
        <f aca="true" t="shared" si="56" ref="F330:P330">F329+F321</f>
        <v>36.2</v>
      </c>
      <c r="G330" s="82">
        <f t="shared" si="56"/>
        <v>181.8</v>
      </c>
      <c r="H330" s="82">
        <f t="shared" si="56"/>
        <v>1237.5</v>
      </c>
      <c r="I330" s="82">
        <f t="shared" si="56"/>
        <v>0.71</v>
      </c>
      <c r="J330" s="82">
        <f t="shared" si="56"/>
        <v>45.34</v>
      </c>
      <c r="K330" s="82">
        <f t="shared" si="56"/>
        <v>78.22</v>
      </c>
      <c r="L330" s="82">
        <f t="shared" si="56"/>
        <v>2.89</v>
      </c>
      <c r="M330" s="82">
        <f t="shared" si="56"/>
        <v>324.2</v>
      </c>
      <c r="N330" s="82">
        <f t="shared" si="56"/>
        <v>191.92</v>
      </c>
      <c r="O330" s="82">
        <f t="shared" si="56"/>
        <v>7.75</v>
      </c>
      <c r="P330" s="82">
        <f t="shared" si="56"/>
        <v>10.5</v>
      </c>
      <c r="Q330" s="144">
        <v>82.35</v>
      </c>
      <c r="R330" s="89"/>
      <c r="S330" s="156"/>
    </row>
    <row r="331" spans="1:19" s="7" customFormat="1" ht="19.5" customHeight="1">
      <c r="A331" s="18"/>
      <c r="B331" s="18"/>
      <c r="C331" s="204" t="s">
        <v>207</v>
      </c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6"/>
      <c r="Q331" s="164"/>
      <c r="R331" s="59"/>
      <c r="S331" s="85"/>
    </row>
    <row r="332" spans="1:19" s="7" customFormat="1" ht="18.75" customHeight="1">
      <c r="A332" s="18"/>
      <c r="B332" s="18"/>
      <c r="C332" s="201" t="s">
        <v>27</v>
      </c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17"/>
      <c r="Q332" s="164"/>
      <c r="R332" s="58"/>
      <c r="S332" s="85"/>
    </row>
    <row r="333" spans="1:18" s="7" customFormat="1" ht="24.75" customHeight="1">
      <c r="A333" s="31" t="s">
        <v>147</v>
      </c>
      <c r="B333" s="31">
        <v>257</v>
      </c>
      <c r="C333" s="13" t="s">
        <v>191</v>
      </c>
      <c r="D333" s="6" t="s">
        <v>11</v>
      </c>
      <c r="E333" s="6">
        <v>14.3</v>
      </c>
      <c r="F333" s="6">
        <v>11.55</v>
      </c>
      <c r="G333" s="6">
        <v>75.5</v>
      </c>
      <c r="H333" s="6">
        <v>432</v>
      </c>
      <c r="I333" s="6">
        <v>5.5</v>
      </c>
      <c r="J333" s="6">
        <v>4.1</v>
      </c>
      <c r="K333" s="6">
        <v>34.9</v>
      </c>
      <c r="L333" s="6">
        <v>0.02</v>
      </c>
      <c r="M333" s="6">
        <v>351</v>
      </c>
      <c r="N333" s="6"/>
      <c r="O333" s="6">
        <v>101</v>
      </c>
      <c r="P333" s="6">
        <v>2.5</v>
      </c>
      <c r="Q333" s="31">
        <v>10.06</v>
      </c>
      <c r="R333" s="52"/>
    </row>
    <row r="334" spans="1:18" s="7" customFormat="1" ht="22.5" customHeight="1">
      <c r="A334" s="31">
        <v>2.32</v>
      </c>
      <c r="B334" s="31">
        <v>165</v>
      </c>
      <c r="C334" s="13" t="s">
        <v>110</v>
      </c>
      <c r="D334" s="17">
        <v>200</v>
      </c>
      <c r="E334" s="6">
        <v>1.5</v>
      </c>
      <c r="F334" s="6">
        <v>1.6</v>
      </c>
      <c r="G334" s="6">
        <v>15.8</v>
      </c>
      <c r="H334" s="6">
        <v>81</v>
      </c>
      <c r="I334" s="6">
        <v>0.1</v>
      </c>
      <c r="J334" s="6">
        <v>96.5</v>
      </c>
      <c r="K334" s="6">
        <v>0</v>
      </c>
      <c r="L334" s="6">
        <v>0</v>
      </c>
      <c r="M334" s="6">
        <v>96.5</v>
      </c>
      <c r="N334" s="6">
        <v>0</v>
      </c>
      <c r="O334" s="6">
        <v>0</v>
      </c>
      <c r="P334" s="6">
        <v>0.7</v>
      </c>
      <c r="Q334" s="31">
        <v>1.45</v>
      </c>
      <c r="R334" s="52"/>
    </row>
    <row r="335" spans="1:18" s="7" customFormat="1" ht="18" customHeight="1">
      <c r="A335" s="64" t="s">
        <v>120</v>
      </c>
      <c r="B335" s="64" t="s">
        <v>161</v>
      </c>
      <c r="C335" s="13" t="s">
        <v>80</v>
      </c>
      <c r="D335" s="14" t="s">
        <v>71</v>
      </c>
      <c r="E335" s="6">
        <v>2.6</v>
      </c>
      <c r="F335" s="6">
        <v>2.68</v>
      </c>
      <c r="G335" s="6">
        <v>0.1</v>
      </c>
      <c r="H335" s="6">
        <v>34.7</v>
      </c>
      <c r="I335" s="6">
        <v>0.1</v>
      </c>
      <c r="J335" s="6">
        <v>0.1</v>
      </c>
      <c r="K335" s="6"/>
      <c r="L335" s="6"/>
      <c r="M335" s="6">
        <v>100</v>
      </c>
      <c r="N335" s="6"/>
      <c r="O335" s="6"/>
      <c r="P335" s="6">
        <v>0.07</v>
      </c>
      <c r="Q335" s="64" t="s">
        <v>133</v>
      </c>
      <c r="R335" s="52"/>
    </row>
    <row r="336" spans="1:18" s="7" customFormat="1" ht="19.5" customHeight="1">
      <c r="A336" s="64" t="s">
        <v>141</v>
      </c>
      <c r="B336" s="64" t="s">
        <v>162</v>
      </c>
      <c r="C336" s="9" t="s">
        <v>46</v>
      </c>
      <c r="D336" s="14" t="s">
        <v>35</v>
      </c>
      <c r="E336" s="11">
        <v>2.9</v>
      </c>
      <c r="F336" s="11">
        <v>1.1</v>
      </c>
      <c r="G336" s="11">
        <v>18.2</v>
      </c>
      <c r="H336" s="11">
        <v>96</v>
      </c>
      <c r="I336" s="17">
        <v>0</v>
      </c>
      <c r="J336" s="17">
        <v>0</v>
      </c>
      <c r="K336" s="17">
        <v>0</v>
      </c>
      <c r="L336" s="17">
        <v>0</v>
      </c>
      <c r="M336" s="17">
        <v>7.7</v>
      </c>
      <c r="N336" s="17">
        <v>32.5</v>
      </c>
      <c r="O336" s="17">
        <v>6.5</v>
      </c>
      <c r="P336" s="17">
        <v>0.7</v>
      </c>
      <c r="Q336" s="65" t="s">
        <v>129</v>
      </c>
      <c r="R336" s="53"/>
    </row>
    <row r="337" spans="1:19" s="30" customFormat="1" ht="23.25" customHeight="1">
      <c r="A337" s="36">
        <v>52</v>
      </c>
      <c r="B337" s="36"/>
      <c r="C337" s="19" t="s">
        <v>33</v>
      </c>
      <c r="D337" s="82"/>
      <c r="E337" s="90">
        <f>E336+E335+E334+E333</f>
        <v>21.3</v>
      </c>
      <c r="F337" s="90">
        <f aca="true" t="shared" si="57" ref="F337:P337">F336+F335+F334+F333</f>
        <v>16.93</v>
      </c>
      <c r="G337" s="90">
        <f t="shared" si="57"/>
        <v>109.6</v>
      </c>
      <c r="H337" s="90">
        <f t="shared" si="57"/>
        <v>643.7</v>
      </c>
      <c r="I337" s="90">
        <f t="shared" si="57"/>
        <v>5.7</v>
      </c>
      <c r="J337" s="90">
        <f t="shared" si="57"/>
        <v>100.69999999999999</v>
      </c>
      <c r="K337" s="90">
        <f t="shared" si="57"/>
        <v>34.9</v>
      </c>
      <c r="L337" s="90">
        <f t="shared" si="57"/>
        <v>0.02</v>
      </c>
      <c r="M337" s="90">
        <f t="shared" si="57"/>
        <v>555.2</v>
      </c>
      <c r="N337" s="90">
        <f t="shared" si="57"/>
        <v>32.5</v>
      </c>
      <c r="O337" s="90">
        <f t="shared" si="57"/>
        <v>107.5</v>
      </c>
      <c r="P337" s="90">
        <f t="shared" si="57"/>
        <v>3.9699999999999998</v>
      </c>
      <c r="Q337" s="82">
        <f>SUM(Q335:Q336)</f>
        <v>0</v>
      </c>
      <c r="R337" s="89"/>
      <c r="S337" s="156"/>
    </row>
    <row r="338" spans="1:19" s="7" customFormat="1" ht="12.75" customHeight="1">
      <c r="A338" s="18"/>
      <c r="B338" s="18"/>
      <c r="C338" s="201" t="s">
        <v>28</v>
      </c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164"/>
      <c r="R338" s="58"/>
      <c r="S338" s="85"/>
    </row>
    <row r="339" spans="1:19" s="7" customFormat="1" ht="27" customHeight="1">
      <c r="A339" s="31" t="s">
        <v>157</v>
      </c>
      <c r="B339" s="31">
        <v>19</v>
      </c>
      <c r="C339" s="13" t="s">
        <v>239</v>
      </c>
      <c r="D339" s="6">
        <v>30</v>
      </c>
      <c r="E339" s="6">
        <v>1.4</v>
      </c>
      <c r="F339" s="6">
        <v>0.1</v>
      </c>
      <c r="G339" s="6">
        <v>2.3</v>
      </c>
      <c r="H339" s="6">
        <v>30</v>
      </c>
      <c r="I339" s="6">
        <v>0.02</v>
      </c>
      <c r="J339" s="6">
        <v>3</v>
      </c>
      <c r="K339" s="6">
        <v>0</v>
      </c>
      <c r="L339" s="6">
        <v>0</v>
      </c>
      <c r="M339" s="6">
        <v>6.9</v>
      </c>
      <c r="N339" s="6">
        <v>0</v>
      </c>
      <c r="O339" s="6">
        <v>9.9</v>
      </c>
      <c r="P339" s="6">
        <v>0.3</v>
      </c>
      <c r="Q339" s="146">
        <v>13.58</v>
      </c>
      <c r="R339" s="52"/>
      <c r="S339" s="85"/>
    </row>
    <row r="340" spans="1:19" s="7" customFormat="1" ht="15" customHeight="1">
      <c r="A340" s="22">
        <v>35.66</v>
      </c>
      <c r="B340" s="31">
        <v>147</v>
      </c>
      <c r="C340" s="13" t="s">
        <v>230</v>
      </c>
      <c r="D340" s="6" t="s">
        <v>11</v>
      </c>
      <c r="E340" s="6">
        <v>2.5</v>
      </c>
      <c r="F340" s="6">
        <v>4.5</v>
      </c>
      <c r="G340" s="6">
        <v>6.5</v>
      </c>
      <c r="H340" s="6">
        <v>81.6</v>
      </c>
      <c r="I340" s="6">
        <v>0.2</v>
      </c>
      <c r="J340" s="6">
        <v>20</v>
      </c>
      <c r="K340" s="6">
        <v>0.1</v>
      </c>
      <c r="L340" s="6">
        <v>0</v>
      </c>
      <c r="M340" s="6">
        <v>130</v>
      </c>
      <c r="N340" s="6">
        <v>85</v>
      </c>
      <c r="O340" s="6">
        <v>39</v>
      </c>
      <c r="P340" s="6">
        <v>1.5</v>
      </c>
      <c r="Q340" s="147"/>
      <c r="R340" s="54"/>
      <c r="S340" s="85"/>
    </row>
    <row r="341" spans="1:19" s="7" customFormat="1" ht="18.75" customHeight="1">
      <c r="A341" s="64" t="s">
        <v>152</v>
      </c>
      <c r="B341" s="64" t="s">
        <v>197</v>
      </c>
      <c r="C341" s="13" t="s">
        <v>87</v>
      </c>
      <c r="D341" s="6">
        <v>150</v>
      </c>
      <c r="E341" s="17">
        <v>6.3</v>
      </c>
      <c r="F341" s="17">
        <v>5</v>
      </c>
      <c r="G341" s="17">
        <v>38.9</v>
      </c>
      <c r="H341" s="17">
        <v>168</v>
      </c>
      <c r="I341" s="17">
        <v>0.05</v>
      </c>
      <c r="J341" s="17">
        <v>5.4</v>
      </c>
      <c r="K341" s="17">
        <v>0</v>
      </c>
      <c r="L341" s="17">
        <v>0</v>
      </c>
      <c r="M341" s="17">
        <v>33.5</v>
      </c>
      <c r="N341" s="17">
        <v>0.52</v>
      </c>
      <c r="O341" s="17">
        <v>44</v>
      </c>
      <c r="P341" s="17">
        <v>0.8</v>
      </c>
      <c r="Q341" s="146">
        <v>21.51</v>
      </c>
      <c r="R341" s="53"/>
      <c r="S341" s="85"/>
    </row>
    <row r="342" spans="1:19" s="7" customFormat="1" ht="19.5" customHeight="1">
      <c r="A342" s="20">
        <v>11.94</v>
      </c>
      <c r="B342" s="35">
        <v>5</v>
      </c>
      <c r="C342" s="21" t="s">
        <v>211</v>
      </c>
      <c r="D342" s="17" t="s">
        <v>265</v>
      </c>
      <c r="E342" s="17">
        <v>15.2</v>
      </c>
      <c r="F342" s="17">
        <v>14.3</v>
      </c>
      <c r="G342" s="17">
        <v>34.7</v>
      </c>
      <c r="H342" s="17">
        <v>144</v>
      </c>
      <c r="I342" s="17">
        <v>0.01</v>
      </c>
      <c r="J342" s="17">
        <v>5.4</v>
      </c>
      <c r="K342" s="17">
        <v>0</v>
      </c>
      <c r="L342" s="17">
        <v>0</v>
      </c>
      <c r="M342" s="17">
        <v>40.2</v>
      </c>
      <c r="N342" s="17">
        <v>0</v>
      </c>
      <c r="O342" s="17">
        <v>52.8</v>
      </c>
      <c r="P342" s="6">
        <v>0.8</v>
      </c>
      <c r="Q342" s="145">
        <v>7.16</v>
      </c>
      <c r="R342" s="52"/>
      <c r="S342" s="53"/>
    </row>
    <row r="343" spans="1:18" s="7" customFormat="1" ht="19.5" customHeight="1">
      <c r="A343" s="35">
        <v>1.32</v>
      </c>
      <c r="B343" s="35" t="s">
        <v>162</v>
      </c>
      <c r="C343" s="21" t="s">
        <v>90</v>
      </c>
      <c r="D343" s="17">
        <v>20</v>
      </c>
      <c r="E343" s="17">
        <v>1.2</v>
      </c>
      <c r="F343" s="17">
        <v>0.2</v>
      </c>
      <c r="G343" s="17">
        <v>6.1</v>
      </c>
      <c r="H343" s="17">
        <v>32</v>
      </c>
      <c r="I343" s="17">
        <v>0.08</v>
      </c>
      <c r="J343" s="17">
        <v>0</v>
      </c>
      <c r="K343" s="17">
        <v>0.26</v>
      </c>
      <c r="L343" s="17">
        <v>0.92</v>
      </c>
      <c r="M343" s="17">
        <v>6.7</v>
      </c>
      <c r="N343" s="17">
        <v>77.6</v>
      </c>
      <c r="O343" s="17">
        <v>0</v>
      </c>
      <c r="P343" s="17">
        <v>1.8</v>
      </c>
      <c r="Q343" s="74">
        <f>A343/1.2</f>
        <v>1.1</v>
      </c>
      <c r="R343" s="53"/>
    </row>
    <row r="344" spans="1:18" s="7" customFormat="1" ht="18" customHeight="1">
      <c r="A344" s="35">
        <v>1.5</v>
      </c>
      <c r="B344" s="35">
        <v>686</v>
      </c>
      <c r="C344" s="21" t="s">
        <v>176</v>
      </c>
      <c r="D344" s="6" t="s">
        <v>11</v>
      </c>
      <c r="E344" s="17">
        <v>0.2</v>
      </c>
      <c r="F344" s="17">
        <v>0</v>
      </c>
      <c r="G344" s="17">
        <v>13.9</v>
      </c>
      <c r="H344" s="17">
        <v>55</v>
      </c>
      <c r="I344" s="17">
        <v>0.04</v>
      </c>
      <c r="J344" s="17">
        <v>0.1</v>
      </c>
      <c r="K344" s="17">
        <v>0.3</v>
      </c>
      <c r="L344" s="17">
        <v>0.95</v>
      </c>
      <c r="M344" s="17">
        <v>67.1</v>
      </c>
      <c r="N344" s="17">
        <v>1.2</v>
      </c>
      <c r="O344" s="17">
        <v>2.6</v>
      </c>
      <c r="P344" s="17">
        <v>0.9</v>
      </c>
      <c r="Q344" s="74">
        <f>A344/1.2</f>
        <v>1.25</v>
      </c>
      <c r="R344" s="53"/>
    </row>
    <row r="345" spans="1:19" s="7" customFormat="1" ht="21" customHeight="1">
      <c r="A345" s="35">
        <v>1.8</v>
      </c>
      <c r="B345" s="35" t="s">
        <v>162</v>
      </c>
      <c r="C345" s="9" t="s">
        <v>24</v>
      </c>
      <c r="D345" s="17">
        <v>20</v>
      </c>
      <c r="E345" s="17">
        <v>3.75</v>
      </c>
      <c r="F345" s="17">
        <v>0.5</v>
      </c>
      <c r="G345" s="17">
        <v>24.5</v>
      </c>
      <c r="H345" s="17">
        <v>117.5</v>
      </c>
      <c r="I345" s="17">
        <v>0.04</v>
      </c>
      <c r="J345" s="17">
        <v>0.1</v>
      </c>
      <c r="K345" s="17">
        <v>0.3</v>
      </c>
      <c r="L345" s="17">
        <v>0.95</v>
      </c>
      <c r="M345" s="17">
        <v>0</v>
      </c>
      <c r="N345" s="17">
        <v>4.2</v>
      </c>
      <c r="O345" s="17">
        <v>0</v>
      </c>
      <c r="P345" s="17">
        <v>0.7</v>
      </c>
      <c r="Q345" s="84">
        <v>1.23</v>
      </c>
      <c r="R345" s="53"/>
      <c r="S345" s="85"/>
    </row>
    <row r="346" spans="1:19" s="7" customFormat="1" ht="14.25" customHeight="1">
      <c r="A346" s="35">
        <v>1.8</v>
      </c>
      <c r="B346" s="35" t="s">
        <v>162</v>
      </c>
      <c r="C346" s="9" t="s">
        <v>249</v>
      </c>
      <c r="D346" s="17">
        <v>80</v>
      </c>
      <c r="E346" s="17">
        <v>7.2</v>
      </c>
      <c r="F346" s="17">
        <v>2.2</v>
      </c>
      <c r="G346" s="17">
        <v>24.5</v>
      </c>
      <c r="H346" s="17">
        <v>124</v>
      </c>
      <c r="I346" s="17">
        <v>0</v>
      </c>
      <c r="J346" s="17">
        <v>0.4</v>
      </c>
      <c r="K346" s="17">
        <v>0</v>
      </c>
      <c r="L346" s="17">
        <v>0</v>
      </c>
      <c r="M346" s="17">
        <v>29.5</v>
      </c>
      <c r="N346" s="17">
        <v>0</v>
      </c>
      <c r="O346" s="17">
        <v>0</v>
      </c>
      <c r="P346" s="17">
        <v>0.8</v>
      </c>
      <c r="Q346" s="84">
        <v>1.23</v>
      </c>
      <c r="R346" s="53"/>
      <c r="S346" s="85"/>
    </row>
    <row r="347" spans="1:19" s="30" customFormat="1" ht="18" customHeight="1">
      <c r="A347" s="24">
        <v>78</v>
      </c>
      <c r="B347" s="24"/>
      <c r="C347" s="25" t="s">
        <v>34</v>
      </c>
      <c r="D347" s="82"/>
      <c r="E347" s="82">
        <f>E346+E345+E344+E343+E342+E341+E340+E339</f>
        <v>37.74999999999999</v>
      </c>
      <c r="F347" s="82">
        <f aca="true" t="shared" si="58" ref="F347:P347">F346+F345+F344+F343+F342+F341+F340+F339</f>
        <v>26.800000000000004</v>
      </c>
      <c r="G347" s="82">
        <f t="shared" si="58"/>
        <v>151.4</v>
      </c>
      <c r="H347" s="82">
        <f t="shared" si="58"/>
        <v>752.1</v>
      </c>
      <c r="I347" s="82">
        <f t="shared" si="58"/>
        <v>0.44000000000000006</v>
      </c>
      <c r="J347" s="82">
        <f t="shared" si="58"/>
        <v>34.4</v>
      </c>
      <c r="K347" s="82">
        <f t="shared" si="58"/>
        <v>0.96</v>
      </c>
      <c r="L347" s="82">
        <f t="shared" si="58"/>
        <v>2.82</v>
      </c>
      <c r="M347" s="82">
        <f t="shared" si="58"/>
        <v>313.9</v>
      </c>
      <c r="N347" s="82">
        <f t="shared" si="58"/>
        <v>168.51999999999998</v>
      </c>
      <c r="O347" s="82">
        <f t="shared" si="58"/>
        <v>148.3</v>
      </c>
      <c r="P347" s="82">
        <f t="shared" si="58"/>
        <v>7.6</v>
      </c>
      <c r="Q347" s="151">
        <f>SUM(Q339:Q343)</f>
        <v>43.35</v>
      </c>
      <c r="R347" s="89"/>
      <c r="S347" s="156"/>
    </row>
    <row r="348" spans="1:19" s="30" customFormat="1" ht="21" customHeight="1">
      <c r="A348" s="36">
        <v>130</v>
      </c>
      <c r="B348" s="36"/>
      <c r="C348" s="19" t="s">
        <v>21</v>
      </c>
      <c r="D348" s="82"/>
      <c r="E348" s="90">
        <f>E347+E337</f>
        <v>59.05</v>
      </c>
      <c r="F348" s="90">
        <f aca="true" t="shared" si="59" ref="F348:P348">F347+F337</f>
        <v>43.730000000000004</v>
      </c>
      <c r="G348" s="90">
        <f t="shared" si="59"/>
        <v>261</v>
      </c>
      <c r="H348" s="90">
        <f t="shared" si="59"/>
        <v>1395.8000000000002</v>
      </c>
      <c r="I348" s="90">
        <f t="shared" si="59"/>
        <v>6.140000000000001</v>
      </c>
      <c r="J348" s="90">
        <f t="shared" si="59"/>
        <v>135.1</v>
      </c>
      <c r="K348" s="90">
        <f t="shared" si="59"/>
        <v>35.86</v>
      </c>
      <c r="L348" s="90">
        <f t="shared" si="59"/>
        <v>2.84</v>
      </c>
      <c r="M348" s="90">
        <f t="shared" si="59"/>
        <v>869.1</v>
      </c>
      <c r="N348" s="90">
        <f t="shared" si="59"/>
        <v>201.01999999999998</v>
      </c>
      <c r="O348" s="90">
        <f t="shared" si="59"/>
        <v>255.8</v>
      </c>
      <c r="P348" s="90">
        <f t="shared" si="59"/>
        <v>11.57</v>
      </c>
      <c r="Q348" s="144">
        <v>82.62</v>
      </c>
      <c r="R348" s="89"/>
      <c r="S348" s="156"/>
    </row>
    <row r="349" spans="1:19" s="7" customFormat="1" ht="26.25" customHeight="1">
      <c r="A349" s="18"/>
      <c r="B349" s="18"/>
      <c r="C349" s="193" t="s">
        <v>208</v>
      </c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64"/>
      <c r="R349" s="60"/>
      <c r="S349" s="85"/>
    </row>
    <row r="350" spans="1:19" s="7" customFormat="1" ht="21" customHeight="1">
      <c r="A350" s="18"/>
      <c r="B350" s="18"/>
      <c r="C350" s="195" t="s">
        <v>10</v>
      </c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64"/>
      <c r="R350" s="61"/>
      <c r="S350" s="85"/>
    </row>
    <row r="351" spans="1:19" s="7" customFormat="1" ht="24" customHeight="1">
      <c r="A351" s="31" t="s">
        <v>147</v>
      </c>
      <c r="B351" s="31" t="s">
        <v>183</v>
      </c>
      <c r="C351" s="13" t="s">
        <v>251</v>
      </c>
      <c r="D351" s="6" t="s">
        <v>11</v>
      </c>
      <c r="E351" s="6">
        <v>5.8</v>
      </c>
      <c r="F351" s="6">
        <v>8.1</v>
      </c>
      <c r="G351" s="6">
        <v>26.8</v>
      </c>
      <c r="H351" s="6">
        <v>203</v>
      </c>
      <c r="I351" s="6">
        <v>0.2</v>
      </c>
      <c r="J351" s="6">
        <v>0.8</v>
      </c>
      <c r="K351" s="6">
        <v>0.1</v>
      </c>
      <c r="L351" s="6">
        <v>0</v>
      </c>
      <c r="M351" s="6">
        <v>16.4</v>
      </c>
      <c r="N351" s="6">
        <v>0</v>
      </c>
      <c r="O351" s="6">
        <v>29.3</v>
      </c>
      <c r="P351" s="6">
        <v>0.4</v>
      </c>
      <c r="Q351" s="142">
        <v>10.06</v>
      </c>
      <c r="R351" s="52"/>
      <c r="S351" s="85"/>
    </row>
    <row r="352" spans="1:19" s="7" customFormat="1" ht="18" customHeight="1">
      <c r="A352" s="31">
        <v>10.91</v>
      </c>
      <c r="B352" s="31" t="s">
        <v>184</v>
      </c>
      <c r="C352" s="13" t="s">
        <v>185</v>
      </c>
      <c r="D352" s="14" t="s">
        <v>186</v>
      </c>
      <c r="E352" s="6">
        <v>4.5</v>
      </c>
      <c r="F352" s="6">
        <v>1.6</v>
      </c>
      <c r="G352" s="6">
        <v>53.1</v>
      </c>
      <c r="H352" s="6">
        <v>235</v>
      </c>
      <c r="I352" s="6">
        <v>0.1</v>
      </c>
      <c r="J352" s="6">
        <v>10.6</v>
      </c>
      <c r="K352" s="6">
        <v>0.1</v>
      </c>
      <c r="L352" s="6">
        <v>0</v>
      </c>
      <c r="M352" s="6">
        <v>24.5</v>
      </c>
      <c r="N352" s="6">
        <v>0</v>
      </c>
      <c r="O352" s="6">
        <v>0</v>
      </c>
      <c r="P352" s="6">
        <v>0.8</v>
      </c>
      <c r="Q352" s="142">
        <v>7.14</v>
      </c>
      <c r="R352" s="52"/>
      <c r="S352" s="85"/>
    </row>
    <row r="353" spans="1:19" s="7" customFormat="1" ht="16.5" customHeight="1">
      <c r="A353" s="64" t="s">
        <v>120</v>
      </c>
      <c r="B353" s="64" t="s">
        <v>160</v>
      </c>
      <c r="C353" s="13" t="s">
        <v>79</v>
      </c>
      <c r="D353" s="14" t="s">
        <v>71</v>
      </c>
      <c r="E353" s="6">
        <v>0.1</v>
      </c>
      <c r="F353" s="6">
        <v>7.3</v>
      </c>
      <c r="G353" s="6">
        <v>0.1</v>
      </c>
      <c r="H353" s="6">
        <v>66</v>
      </c>
      <c r="I353" s="6">
        <v>0.01</v>
      </c>
      <c r="J353" s="6">
        <v>0</v>
      </c>
      <c r="K353" s="6">
        <v>1.2</v>
      </c>
      <c r="L353" s="6">
        <v>0.1</v>
      </c>
      <c r="M353" s="6">
        <v>2.4</v>
      </c>
      <c r="N353" s="6">
        <v>0.02</v>
      </c>
      <c r="O353" s="6">
        <v>0.05</v>
      </c>
      <c r="P353" s="6">
        <v>0.1</v>
      </c>
      <c r="Q353" s="150" t="s">
        <v>136</v>
      </c>
      <c r="R353" s="52"/>
      <c r="S353" s="85"/>
    </row>
    <row r="354" spans="1:18" s="7" customFormat="1" ht="19.5" customHeight="1">
      <c r="A354" s="64" t="s">
        <v>141</v>
      </c>
      <c r="B354" s="64" t="s">
        <v>162</v>
      </c>
      <c r="C354" s="9" t="s">
        <v>46</v>
      </c>
      <c r="D354" s="14" t="s">
        <v>165</v>
      </c>
      <c r="E354" s="11">
        <v>2.9</v>
      </c>
      <c r="F354" s="11">
        <v>1.1</v>
      </c>
      <c r="G354" s="11">
        <v>18.2</v>
      </c>
      <c r="H354" s="11">
        <v>45</v>
      </c>
      <c r="I354" s="17">
        <v>0</v>
      </c>
      <c r="J354" s="17">
        <v>0</v>
      </c>
      <c r="K354" s="17">
        <v>0</v>
      </c>
      <c r="L354" s="17">
        <v>0</v>
      </c>
      <c r="M354" s="17">
        <v>7.7</v>
      </c>
      <c r="N354" s="17">
        <v>32.5</v>
      </c>
      <c r="O354" s="17">
        <v>6.5</v>
      </c>
      <c r="P354" s="17">
        <v>0.7</v>
      </c>
      <c r="Q354" s="65" t="s">
        <v>129</v>
      </c>
      <c r="R354" s="53"/>
    </row>
    <row r="355" spans="1:19" s="7" customFormat="1" ht="19.5" customHeight="1">
      <c r="A355" s="167"/>
      <c r="B355" s="64" t="s">
        <v>212</v>
      </c>
      <c r="C355" s="21" t="s">
        <v>172</v>
      </c>
      <c r="D355" s="14" t="s">
        <v>15</v>
      </c>
      <c r="E355" s="11">
        <v>5.6</v>
      </c>
      <c r="F355" s="11">
        <v>5.6</v>
      </c>
      <c r="G355" s="11">
        <v>21.4</v>
      </c>
      <c r="H355" s="11">
        <v>154</v>
      </c>
      <c r="I355" s="17">
        <v>0.06</v>
      </c>
      <c r="J355" s="17">
        <v>0.7</v>
      </c>
      <c r="K355" s="17">
        <v>13.5</v>
      </c>
      <c r="L355" s="17">
        <v>0.45</v>
      </c>
      <c r="M355" s="17">
        <v>149.8</v>
      </c>
      <c r="N355" s="17">
        <v>25.2</v>
      </c>
      <c r="O355" s="17">
        <v>22.6</v>
      </c>
      <c r="P355" s="17">
        <v>0.4</v>
      </c>
      <c r="Q355" s="168"/>
      <c r="R355" s="53"/>
      <c r="S355" s="85"/>
    </row>
    <row r="356" spans="1:19" s="30" customFormat="1" ht="18" customHeight="1">
      <c r="A356" s="101" t="s">
        <v>121</v>
      </c>
      <c r="B356" s="101"/>
      <c r="C356" s="41" t="s">
        <v>33</v>
      </c>
      <c r="D356" s="82"/>
      <c r="E356" s="82">
        <f>SUM(E351:E355)</f>
        <v>18.9</v>
      </c>
      <c r="F356" s="82">
        <f aca="true" t="shared" si="60" ref="F356:P356">SUM(F351:F355)</f>
        <v>23.700000000000003</v>
      </c>
      <c r="G356" s="82">
        <f t="shared" si="60"/>
        <v>119.6</v>
      </c>
      <c r="H356" s="82">
        <f t="shared" si="60"/>
        <v>703</v>
      </c>
      <c r="I356" s="82">
        <f t="shared" si="60"/>
        <v>0.37000000000000005</v>
      </c>
      <c r="J356" s="82">
        <f t="shared" si="60"/>
        <v>12.1</v>
      </c>
      <c r="K356" s="82">
        <f t="shared" si="60"/>
        <v>14.9</v>
      </c>
      <c r="L356" s="82">
        <f t="shared" si="60"/>
        <v>0.55</v>
      </c>
      <c r="M356" s="82">
        <f t="shared" si="60"/>
        <v>200.8</v>
      </c>
      <c r="N356" s="82">
        <f t="shared" si="60"/>
        <v>57.72</v>
      </c>
      <c r="O356" s="82">
        <f t="shared" si="60"/>
        <v>58.45</v>
      </c>
      <c r="P356" s="82">
        <f t="shared" si="60"/>
        <v>2.4</v>
      </c>
      <c r="Q356" s="155" t="s">
        <v>137</v>
      </c>
      <c r="R356" s="89"/>
      <c r="S356" s="156"/>
    </row>
    <row r="357" spans="1:19" s="7" customFormat="1" ht="22.5" customHeight="1">
      <c r="A357" s="12"/>
      <c r="B357" s="12"/>
      <c r="C357" s="197" t="s">
        <v>12</v>
      </c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9"/>
      <c r="Q357" s="165"/>
      <c r="R357" s="62"/>
      <c r="S357" s="85"/>
    </row>
    <row r="358" spans="1:19" s="7" customFormat="1" ht="18" customHeight="1">
      <c r="A358" s="31"/>
      <c r="B358" s="35" t="s">
        <v>231</v>
      </c>
      <c r="C358" s="21" t="s">
        <v>245</v>
      </c>
      <c r="D358" s="17" t="s">
        <v>235</v>
      </c>
      <c r="E358" s="17">
        <v>0.3</v>
      </c>
      <c r="F358" s="6">
        <v>0</v>
      </c>
      <c r="G358" s="17">
        <v>1.1</v>
      </c>
      <c r="H358" s="17">
        <v>26</v>
      </c>
      <c r="I358" s="17">
        <v>0.8</v>
      </c>
      <c r="J358" s="6">
        <v>0</v>
      </c>
      <c r="K358" s="17">
        <v>0</v>
      </c>
      <c r="L358" s="17">
        <v>2.1</v>
      </c>
      <c r="M358" s="17">
        <v>1.5</v>
      </c>
      <c r="N358" s="17">
        <v>0</v>
      </c>
      <c r="O358" s="17">
        <v>0.04</v>
      </c>
      <c r="P358" s="17">
        <v>0.1</v>
      </c>
      <c r="Q358" s="142"/>
      <c r="R358" s="52"/>
      <c r="S358" s="85"/>
    </row>
    <row r="359" spans="1:19" s="7" customFormat="1" ht="24.75" customHeight="1">
      <c r="A359" s="23">
        <v>9.58</v>
      </c>
      <c r="B359" s="31">
        <v>124</v>
      </c>
      <c r="C359" s="13" t="s">
        <v>171</v>
      </c>
      <c r="D359" s="6" t="s">
        <v>11</v>
      </c>
      <c r="E359" s="17">
        <v>4.2</v>
      </c>
      <c r="F359" s="17">
        <v>7.5</v>
      </c>
      <c r="G359" s="17">
        <v>12.21</v>
      </c>
      <c r="H359" s="17">
        <v>134</v>
      </c>
      <c r="I359" s="17">
        <v>0.01</v>
      </c>
      <c r="J359" s="17">
        <v>25.6</v>
      </c>
      <c r="K359" s="17">
        <v>0.8</v>
      </c>
      <c r="L359" s="17">
        <v>0</v>
      </c>
      <c r="M359" s="17">
        <v>17.3</v>
      </c>
      <c r="N359" s="17">
        <v>22.2</v>
      </c>
      <c r="O359" s="17">
        <v>47.5</v>
      </c>
      <c r="P359" s="17">
        <v>2</v>
      </c>
      <c r="Q359" s="145">
        <v>6.24</v>
      </c>
      <c r="R359" s="53"/>
      <c r="S359" s="85"/>
    </row>
    <row r="360" spans="1:19" s="7" customFormat="1" ht="16.5" customHeight="1">
      <c r="A360" s="35">
        <v>36.78</v>
      </c>
      <c r="B360" s="35">
        <v>492</v>
      </c>
      <c r="C360" s="21" t="s">
        <v>243</v>
      </c>
      <c r="D360" s="6">
        <v>200</v>
      </c>
      <c r="E360" s="17">
        <v>20.85</v>
      </c>
      <c r="F360" s="17">
        <v>18.9</v>
      </c>
      <c r="G360" s="17">
        <v>34.65</v>
      </c>
      <c r="H360" s="17">
        <v>320</v>
      </c>
      <c r="I360" s="17">
        <v>0.02</v>
      </c>
      <c r="J360" s="17">
        <v>0.7</v>
      </c>
      <c r="K360" s="17">
        <v>0</v>
      </c>
      <c r="L360" s="17">
        <v>0</v>
      </c>
      <c r="M360" s="17">
        <v>55.8</v>
      </c>
      <c r="N360" s="17">
        <v>0</v>
      </c>
      <c r="O360" s="17">
        <v>0</v>
      </c>
      <c r="P360" s="17">
        <v>1.1</v>
      </c>
      <c r="Q360" s="84">
        <v>20.58</v>
      </c>
      <c r="R360" s="53"/>
      <c r="S360" s="53"/>
    </row>
    <row r="361" spans="1:18" s="7" customFormat="1" ht="17.25" customHeight="1">
      <c r="A361" s="31">
        <v>10.91</v>
      </c>
      <c r="B361" s="31">
        <v>628</v>
      </c>
      <c r="C361" s="13" t="s">
        <v>16</v>
      </c>
      <c r="D361" s="14" t="s">
        <v>15</v>
      </c>
      <c r="E361" s="6">
        <v>0.2</v>
      </c>
      <c r="F361" s="6">
        <v>0</v>
      </c>
      <c r="G361" s="6">
        <v>13.7</v>
      </c>
      <c r="H361" s="6">
        <v>53</v>
      </c>
      <c r="I361" s="6">
        <v>0</v>
      </c>
      <c r="J361" s="6">
        <v>9.4</v>
      </c>
      <c r="K361" s="6">
        <v>0</v>
      </c>
      <c r="L361" s="6">
        <v>0</v>
      </c>
      <c r="M361" s="6">
        <v>59.9</v>
      </c>
      <c r="N361" s="6">
        <v>0</v>
      </c>
      <c r="O361" s="6">
        <v>0</v>
      </c>
      <c r="P361" s="6">
        <v>0.8</v>
      </c>
      <c r="Q361" s="31">
        <v>7.12</v>
      </c>
      <c r="R361" s="52"/>
    </row>
    <row r="362" spans="1:18" s="7" customFormat="1" ht="24" customHeight="1">
      <c r="A362" s="35">
        <v>1.5</v>
      </c>
      <c r="B362" s="35" t="s">
        <v>162</v>
      </c>
      <c r="C362" s="9" t="s">
        <v>24</v>
      </c>
      <c r="D362" s="17">
        <v>30</v>
      </c>
      <c r="E362" s="17">
        <v>4.32</v>
      </c>
      <c r="F362" s="17">
        <v>0.45</v>
      </c>
      <c r="G362" s="17">
        <v>25.5</v>
      </c>
      <c r="H362" s="17">
        <v>176.25</v>
      </c>
      <c r="I362" s="17">
        <v>0.06</v>
      </c>
      <c r="J362" s="17">
        <v>0.2</v>
      </c>
      <c r="K362" s="17">
        <v>0.3</v>
      </c>
      <c r="L362" s="17">
        <v>1.43</v>
      </c>
      <c r="M362" s="17">
        <v>0</v>
      </c>
      <c r="N362" s="17">
        <v>6.3</v>
      </c>
      <c r="O362" s="17">
        <v>0</v>
      </c>
      <c r="P362" s="17">
        <v>1.05</v>
      </c>
      <c r="Q362" s="74">
        <f>A362/1.2</f>
        <v>1.25</v>
      </c>
      <c r="R362" s="53"/>
    </row>
    <row r="363" spans="1:18" s="7" customFormat="1" ht="14.25" customHeight="1">
      <c r="A363" s="35">
        <v>1.32</v>
      </c>
      <c r="B363" s="35" t="s">
        <v>162</v>
      </c>
      <c r="C363" s="21" t="s">
        <v>90</v>
      </c>
      <c r="D363" s="17">
        <v>20</v>
      </c>
      <c r="E363" s="17">
        <v>1.2</v>
      </c>
      <c r="F363" s="17">
        <v>0.2</v>
      </c>
      <c r="G363" s="17">
        <v>6.1</v>
      </c>
      <c r="H363" s="17">
        <v>32</v>
      </c>
      <c r="I363" s="17">
        <v>0.08</v>
      </c>
      <c r="J363" s="17"/>
      <c r="K363" s="17">
        <v>0.26</v>
      </c>
      <c r="L363" s="17">
        <v>0.92</v>
      </c>
      <c r="M363" s="17">
        <v>6.7</v>
      </c>
      <c r="N363" s="17">
        <v>77.6</v>
      </c>
      <c r="O363" s="17">
        <v>0</v>
      </c>
      <c r="P363" s="17">
        <v>1.8</v>
      </c>
      <c r="Q363" s="74">
        <f>A363/1.2</f>
        <v>1.1</v>
      </c>
      <c r="R363" s="53"/>
    </row>
    <row r="364" spans="1:18" s="30" customFormat="1" ht="15.75" customHeight="1">
      <c r="A364" s="42" t="s">
        <v>127</v>
      </c>
      <c r="B364" s="42"/>
      <c r="C364" s="43" t="s">
        <v>34</v>
      </c>
      <c r="D364" s="105"/>
      <c r="E364" s="105">
        <f>SUM(E358:E363)</f>
        <v>31.07</v>
      </c>
      <c r="F364" s="105">
        <f aca="true" t="shared" si="61" ref="F364:P364">SUM(F358:F363)</f>
        <v>27.049999999999997</v>
      </c>
      <c r="G364" s="105">
        <f t="shared" si="61"/>
        <v>93.25999999999999</v>
      </c>
      <c r="H364" s="105">
        <f t="shared" si="61"/>
        <v>741.25</v>
      </c>
      <c r="I364" s="105">
        <f t="shared" si="61"/>
        <v>0.9700000000000001</v>
      </c>
      <c r="J364" s="105">
        <f t="shared" si="61"/>
        <v>35.900000000000006</v>
      </c>
      <c r="K364" s="105">
        <f t="shared" si="61"/>
        <v>1.36</v>
      </c>
      <c r="L364" s="105">
        <f t="shared" si="61"/>
        <v>4.45</v>
      </c>
      <c r="M364" s="105">
        <f t="shared" si="61"/>
        <v>141.2</v>
      </c>
      <c r="N364" s="105">
        <f t="shared" si="61"/>
        <v>106.1</v>
      </c>
      <c r="O364" s="105">
        <f t="shared" si="61"/>
        <v>47.54</v>
      </c>
      <c r="P364" s="105">
        <f t="shared" si="61"/>
        <v>6.85</v>
      </c>
      <c r="Q364" s="42" t="s">
        <v>138</v>
      </c>
      <c r="R364" s="89"/>
    </row>
    <row r="365" spans="1:18" s="30" customFormat="1" ht="12.75" customHeight="1">
      <c r="A365" s="42" t="s">
        <v>128</v>
      </c>
      <c r="B365" s="42"/>
      <c r="C365" s="43" t="s">
        <v>21</v>
      </c>
      <c r="D365" s="105"/>
      <c r="E365" s="105">
        <f>E364+E356</f>
        <v>49.97</v>
      </c>
      <c r="F365" s="105">
        <f aca="true" t="shared" si="62" ref="F365:P365">F364+F356</f>
        <v>50.75</v>
      </c>
      <c r="G365" s="105">
        <f t="shared" si="62"/>
        <v>212.85999999999999</v>
      </c>
      <c r="H365" s="105">
        <f t="shared" si="62"/>
        <v>1444.25</v>
      </c>
      <c r="I365" s="105">
        <f t="shared" si="62"/>
        <v>1.34</v>
      </c>
      <c r="J365" s="105">
        <f t="shared" si="62"/>
        <v>48.00000000000001</v>
      </c>
      <c r="K365" s="105">
        <f t="shared" si="62"/>
        <v>16.26</v>
      </c>
      <c r="L365" s="105">
        <f t="shared" si="62"/>
        <v>5</v>
      </c>
      <c r="M365" s="105">
        <f t="shared" si="62"/>
        <v>342</v>
      </c>
      <c r="N365" s="105">
        <f t="shared" si="62"/>
        <v>163.82</v>
      </c>
      <c r="O365" s="105">
        <f t="shared" si="62"/>
        <v>105.99000000000001</v>
      </c>
      <c r="P365" s="105">
        <f t="shared" si="62"/>
        <v>9.25</v>
      </c>
      <c r="Q365" s="42" t="s">
        <v>139</v>
      </c>
      <c r="R365" s="89"/>
    </row>
    <row r="366" spans="1:18" s="7" customFormat="1" ht="18" customHeight="1">
      <c r="A366" s="46"/>
      <c r="B366" s="46"/>
      <c r="C366" s="47" t="s">
        <v>177</v>
      </c>
      <c r="D366" s="48"/>
      <c r="E366" s="49">
        <f>E365+E348+E330+E314+E296</f>
        <v>247.99</v>
      </c>
      <c r="F366" s="49">
        <f aca="true" t="shared" si="63" ref="F366:P366">F365+F348+F330+F314+F296</f>
        <v>237.12</v>
      </c>
      <c r="G366" s="49">
        <f t="shared" si="63"/>
        <v>1063.43</v>
      </c>
      <c r="H366" s="49">
        <f t="shared" si="63"/>
        <v>6727.45</v>
      </c>
      <c r="I366" s="49">
        <f t="shared" si="63"/>
        <v>11.780000000000001</v>
      </c>
      <c r="J366" s="49">
        <f t="shared" si="63"/>
        <v>358.22</v>
      </c>
      <c r="K366" s="49">
        <f t="shared" si="63"/>
        <v>137.13</v>
      </c>
      <c r="L366" s="49">
        <f t="shared" si="63"/>
        <v>16.63</v>
      </c>
      <c r="M366" s="49">
        <f t="shared" si="63"/>
        <v>2741.06</v>
      </c>
      <c r="N366" s="49">
        <f t="shared" si="63"/>
        <v>1076.9199999999998</v>
      </c>
      <c r="O366" s="49">
        <f t="shared" si="63"/>
        <v>762.6400000000001</v>
      </c>
      <c r="P366" s="49">
        <f t="shared" si="63"/>
        <v>63.91</v>
      </c>
      <c r="Q366" s="46"/>
      <c r="R366" s="63"/>
    </row>
    <row r="367" spans="1:18" s="7" customFormat="1" ht="18" customHeight="1">
      <c r="A367" s="46"/>
      <c r="B367" s="46"/>
      <c r="C367" s="47" t="s">
        <v>179</v>
      </c>
      <c r="D367" s="48"/>
      <c r="E367" s="49">
        <f>(E188+E100+E278+E366)/4</f>
        <v>232.26999999999998</v>
      </c>
      <c r="F367" s="49">
        <f aca="true" t="shared" si="64" ref="F367:P367">(F188+F100+F278+F366)/4</f>
        <v>232.1475</v>
      </c>
      <c r="G367" s="49">
        <f t="shared" si="64"/>
        <v>973.835</v>
      </c>
      <c r="H367" s="49">
        <f t="shared" si="64"/>
        <v>6588.875</v>
      </c>
      <c r="I367" s="49">
        <f t="shared" si="64"/>
        <v>8.942499999999999</v>
      </c>
      <c r="J367" s="49">
        <f t="shared" si="64"/>
        <v>350.6575</v>
      </c>
      <c r="K367" s="49">
        <f t="shared" si="64"/>
        <v>159.5525</v>
      </c>
      <c r="L367" s="49">
        <f t="shared" si="64"/>
        <v>36.4</v>
      </c>
      <c r="M367" s="49">
        <f t="shared" si="64"/>
        <v>2566.6749999999997</v>
      </c>
      <c r="N367" s="49">
        <f t="shared" si="64"/>
        <v>1029.8225</v>
      </c>
      <c r="O367" s="49">
        <f t="shared" si="64"/>
        <v>574.2225000000001</v>
      </c>
      <c r="P367" s="49">
        <f t="shared" si="64"/>
        <v>47.415</v>
      </c>
      <c r="Q367" s="46"/>
      <c r="R367" s="63"/>
    </row>
    <row r="368" spans="1:18" s="7" customFormat="1" ht="24" customHeight="1">
      <c r="A368" s="36"/>
      <c r="B368" s="36"/>
      <c r="C368" s="218"/>
      <c r="D368" s="219"/>
      <c r="E368" s="219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20"/>
      <c r="Q368" s="36"/>
      <c r="R368" s="126"/>
    </row>
    <row r="369" spans="1:18" s="7" customFormat="1" ht="12.75" hidden="1">
      <c r="A369" s="94"/>
      <c r="B369" s="94"/>
      <c r="C369" s="221" t="s">
        <v>10</v>
      </c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22"/>
      <c r="Q369" s="94"/>
      <c r="R369" s="55"/>
    </row>
    <row r="370" spans="1:18" s="7" customFormat="1" ht="10.5" customHeight="1" hidden="1">
      <c r="A370" s="3"/>
      <c r="B370" s="3"/>
      <c r="C370" s="4" t="s">
        <v>69</v>
      </c>
      <c r="D370" s="5" t="s">
        <v>11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3"/>
      <c r="R370" s="52"/>
    </row>
    <row r="371" spans="1:18" s="7" customFormat="1" ht="10.5" customHeight="1" hidden="1">
      <c r="A371" s="8"/>
      <c r="B371" s="8"/>
      <c r="C371" s="9" t="s">
        <v>62</v>
      </c>
      <c r="D371" s="10">
        <v>200</v>
      </c>
      <c r="E371" s="11"/>
      <c r="F371" s="11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8"/>
      <c r="R371" s="51"/>
    </row>
    <row r="372" spans="1:18" s="7" customFormat="1" ht="10.5" customHeight="1" hidden="1">
      <c r="A372" s="12"/>
      <c r="B372" s="12"/>
      <c r="C372" s="13" t="s">
        <v>80</v>
      </c>
      <c r="D372" s="14" t="s">
        <v>81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12"/>
      <c r="R372" s="52"/>
    </row>
    <row r="373" spans="1:18" s="7" customFormat="1" ht="10.5" customHeight="1" hidden="1">
      <c r="A373" s="15"/>
      <c r="B373" s="15"/>
      <c r="C373" s="9" t="s">
        <v>46</v>
      </c>
      <c r="D373" s="16" t="s">
        <v>35</v>
      </c>
      <c r="E373" s="11"/>
      <c r="F373" s="11"/>
      <c r="G373" s="11"/>
      <c r="H373" s="11"/>
      <c r="I373" s="17"/>
      <c r="J373" s="17"/>
      <c r="K373" s="17"/>
      <c r="L373" s="17"/>
      <c r="M373" s="17"/>
      <c r="N373" s="17"/>
      <c r="O373" s="17"/>
      <c r="P373" s="17"/>
      <c r="Q373" s="15"/>
      <c r="R373" s="53"/>
    </row>
    <row r="374" spans="1:19" s="7" customFormat="1" ht="10.5" customHeight="1" hidden="1">
      <c r="A374" s="18"/>
      <c r="B374" s="18"/>
      <c r="C374" s="19" t="s">
        <v>33</v>
      </c>
      <c r="D374" s="6"/>
      <c r="E374" s="6">
        <f aca="true" t="shared" si="65" ref="E374:P374">SUM(E370:E373)</f>
        <v>0</v>
      </c>
      <c r="F374" s="6">
        <f t="shared" si="65"/>
        <v>0</v>
      </c>
      <c r="G374" s="6">
        <f t="shared" si="65"/>
        <v>0</v>
      </c>
      <c r="H374" s="6">
        <f t="shared" si="65"/>
        <v>0</v>
      </c>
      <c r="I374" s="6">
        <f t="shared" si="65"/>
        <v>0</v>
      </c>
      <c r="J374" s="6">
        <f t="shared" si="65"/>
        <v>0</v>
      </c>
      <c r="K374" s="6">
        <f t="shared" si="65"/>
        <v>0</v>
      </c>
      <c r="L374" s="6">
        <f t="shared" si="65"/>
        <v>0</v>
      </c>
      <c r="M374" s="6">
        <f t="shared" si="65"/>
        <v>0</v>
      </c>
      <c r="N374" s="6">
        <f t="shared" si="65"/>
        <v>0</v>
      </c>
      <c r="O374" s="6">
        <f t="shared" si="65"/>
        <v>0</v>
      </c>
      <c r="P374" s="6">
        <f t="shared" si="65"/>
        <v>0</v>
      </c>
      <c r="Q374" s="18"/>
      <c r="R374" s="52"/>
      <c r="S374" s="7" t="s">
        <v>59</v>
      </c>
    </row>
    <row r="375" spans="1:18" s="7" customFormat="1" ht="10.5" customHeight="1" hidden="1">
      <c r="A375" s="195" t="s">
        <v>12</v>
      </c>
      <c r="B375" s="196"/>
      <c r="C375" s="196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55"/>
      <c r="R375" s="55"/>
    </row>
    <row r="376" spans="1:18" s="7" customFormat="1" ht="10.5" customHeight="1" hidden="1">
      <c r="A376" s="50">
        <v>8.18</v>
      </c>
      <c r="B376" s="50">
        <v>8.18</v>
      </c>
      <c r="C376" s="13" t="s">
        <v>108</v>
      </c>
      <c r="D376" s="14" t="s">
        <v>15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50">
        <v>8.18</v>
      </c>
      <c r="R376" s="52"/>
    </row>
    <row r="377" spans="1:18" s="7" customFormat="1" ht="10.5" customHeight="1" hidden="1">
      <c r="A377" s="20"/>
      <c r="B377" s="20"/>
      <c r="C377" s="21" t="s">
        <v>106</v>
      </c>
      <c r="D377" s="14" t="s">
        <v>107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20"/>
      <c r="R377" s="52"/>
    </row>
    <row r="378" spans="1:18" s="7" customFormat="1" ht="10.5" customHeight="1" hidden="1">
      <c r="A378" s="22">
        <v>24.14</v>
      </c>
      <c r="B378" s="22">
        <v>24.14</v>
      </c>
      <c r="C378" s="4" t="s">
        <v>105</v>
      </c>
      <c r="D378" s="124">
        <v>180</v>
      </c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22">
        <v>24.14</v>
      </c>
      <c r="R378" s="54"/>
    </row>
    <row r="379" spans="1:19" s="7" customFormat="1" ht="10.5" customHeight="1" hidden="1">
      <c r="A379" s="23">
        <v>6.72</v>
      </c>
      <c r="B379" s="23">
        <v>6.72</v>
      </c>
      <c r="C379" s="13" t="s">
        <v>92</v>
      </c>
      <c r="D379" s="17">
        <v>200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23">
        <v>6.72</v>
      </c>
      <c r="R379" s="52"/>
      <c r="S379" s="7" t="s">
        <v>58</v>
      </c>
    </row>
    <row r="380" spans="1:18" s="7" customFormat="1" ht="10.5" customHeight="1" hidden="1">
      <c r="A380" s="20">
        <v>1.47</v>
      </c>
      <c r="B380" s="20">
        <v>1.47</v>
      </c>
      <c r="C380" s="9" t="s">
        <v>24</v>
      </c>
      <c r="D380" s="17">
        <v>30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20">
        <v>1.47</v>
      </c>
      <c r="R380" s="53"/>
    </row>
    <row r="381" spans="1:18" s="7" customFormat="1" ht="10.5" customHeight="1" hidden="1">
      <c r="A381" s="20">
        <v>1.37</v>
      </c>
      <c r="B381" s="20">
        <v>1.37</v>
      </c>
      <c r="C381" s="21" t="s">
        <v>90</v>
      </c>
      <c r="D381" s="17">
        <v>30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20">
        <v>1.37</v>
      </c>
      <c r="R381" s="53"/>
    </row>
    <row r="382" spans="1:19" s="7" customFormat="1" ht="10.5" customHeight="1" hidden="1">
      <c r="A382" s="24"/>
      <c r="B382" s="24"/>
      <c r="C382" s="25" t="s">
        <v>34</v>
      </c>
      <c r="D382" s="10"/>
      <c r="E382" s="10">
        <f aca="true" t="shared" si="66" ref="E382:P382">SUM(E376:E381)</f>
        <v>0</v>
      </c>
      <c r="F382" s="10">
        <f t="shared" si="66"/>
        <v>0</v>
      </c>
      <c r="G382" s="10">
        <f t="shared" si="66"/>
        <v>0</v>
      </c>
      <c r="H382" s="10">
        <f t="shared" si="66"/>
        <v>0</v>
      </c>
      <c r="I382" s="10">
        <f t="shared" si="66"/>
        <v>0</v>
      </c>
      <c r="J382" s="10">
        <f t="shared" si="66"/>
        <v>0</v>
      </c>
      <c r="K382" s="10">
        <f t="shared" si="66"/>
        <v>0</v>
      </c>
      <c r="L382" s="10">
        <f t="shared" si="66"/>
        <v>0</v>
      </c>
      <c r="M382" s="10">
        <f t="shared" si="66"/>
        <v>0</v>
      </c>
      <c r="N382" s="10">
        <f t="shared" si="66"/>
        <v>0</v>
      </c>
      <c r="O382" s="10">
        <f t="shared" si="66"/>
        <v>0</v>
      </c>
      <c r="P382" s="10">
        <f t="shared" si="66"/>
        <v>0</v>
      </c>
      <c r="Q382" s="24"/>
      <c r="R382" s="51"/>
      <c r="S382" s="7" t="s">
        <v>30</v>
      </c>
    </row>
    <row r="383" spans="1:19" s="7" customFormat="1" ht="10.5" customHeight="1" hidden="1">
      <c r="A383" s="26"/>
      <c r="B383" s="26"/>
      <c r="C383" s="27" t="s">
        <v>21</v>
      </c>
      <c r="D383" s="28"/>
      <c r="E383" s="29">
        <f aca="true" t="shared" si="67" ref="E383:P383">E382+E374</f>
        <v>0</v>
      </c>
      <c r="F383" s="29">
        <f t="shared" si="67"/>
        <v>0</v>
      </c>
      <c r="G383" s="29">
        <f t="shared" si="67"/>
        <v>0</v>
      </c>
      <c r="H383" s="29">
        <f t="shared" si="67"/>
        <v>0</v>
      </c>
      <c r="I383" s="29">
        <f t="shared" si="67"/>
        <v>0</v>
      </c>
      <c r="J383" s="29">
        <f t="shared" si="67"/>
        <v>0</v>
      </c>
      <c r="K383" s="29">
        <f t="shared" si="67"/>
        <v>0</v>
      </c>
      <c r="L383" s="29">
        <f t="shared" si="67"/>
        <v>0</v>
      </c>
      <c r="M383" s="29">
        <f t="shared" si="67"/>
        <v>0</v>
      </c>
      <c r="N383" s="29">
        <f t="shared" si="67"/>
        <v>0</v>
      </c>
      <c r="O383" s="29">
        <f t="shared" si="67"/>
        <v>0</v>
      </c>
      <c r="P383" s="29">
        <f t="shared" si="67"/>
        <v>0</v>
      </c>
      <c r="Q383" s="26"/>
      <c r="R383" s="56"/>
      <c r="S383" s="7" t="s">
        <v>60</v>
      </c>
    </row>
    <row r="384" spans="1:18" s="30" customFormat="1" ht="10.5" customHeight="1" hidden="1">
      <c r="A384" s="18"/>
      <c r="B384" s="18"/>
      <c r="C384" s="193" t="s">
        <v>101</v>
      </c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18"/>
      <c r="R384" s="57"/>
    </row>
    <row r="385" spans="1:18" s="7" customFormat="1" ht="10.5" customHeight="1" hidden="1">
      <c r="A385" s="18"/>
      <c r="B385" s="18"/>
      <c r="C385" s="195" t="s">
        <v>10</v>
      </c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18"/>
      <c r="R385" s="55"/>
    </row>
    <row r="386" spans="1:18" s="7" customFormat="1" ht="10.5" customHeight="1" hidden="1">
      <c r="A386" s="8"/>
      <c r="B386" s="8"/>
      <c r="C386" s="21" t="s">
        <v>77</v>
      </c>
      <c r="D386" s="10" t="s">
        <v>88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8"/>
      <c r="R386" s="51"/>
    </row>
    <row r="387" spans="1:18" s="7" customFormat="1" ht="10.5" customHeight="1" hidden="1">
      <c r="A387" s="18"/>
      <c r="B387" s="18"/>
      <c r="C387" s="13" t="s">
        <v>16</v>
      </c>
      <c r="D387" s="17">
        <v>200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18"/>
      <c r="R387" s="52"/>
    </row>
    <row r="388" spans="1:18" s="7" customFormat="1" ht="10.5" customHeight="1" hidden="1">
      <c r="A388" s="15"/>
      <c r="B388" s="15"/>
      <c r="C388" s="9" t="s">
        <v>70</v>
      </c>
      <c r="D388" s="16" t="s">
        <v>71</v>
      </c>
      <c r="E388" s="11"/>
      <c r="F388" s="11"/>
      <c r="G388" s="11"/>
      <c r="H388" s="11"/>
      <c r="I388" s="17"/>
      <c r="J388" s="17"/>
      <c r="K388" s="17"/>
      <c r="L388" s="17"/>
      <c r="M388" s="17"/>
      <c r="N388" s="17"/>
      <c r="O388" s="17"/>
      <c r="P388" s="17"/>
      <c r="Q388" s="15"/>
      <c r="R388" s="53"/>
    </row>
    <row r="389" spans="1:18" s="7" customFormat="1" ht="10.5" customHeight="1" hidden="1">
      <c r="A389" s="15"/>
      <c r="B389" s="15"/>
      <c r="C389" s="9" t="s">
        <v>46</v>
      </c>
      <c r="D389" s="16" t="s">
        <v>35</v>
      </c>
      <c r="E389" s="11"/>
      <c r="F389" s="11"/>
      <c r="G389" s="11"/>
      <c r="H389" s="11"/>
      <c r="I389" s="17"/>
      <c r="J389" s="17"/>
      <c r="K389" s="17"/>
      <c r="L389" s="17"/>
      <c r="M389" s="17"/>
      <c r="N389" s="17"/>
      <c r="O389" s="17"/>
      <c r="P389" s="17"/>
      <c r="Q389" s="15"/>
      <c r="R389" s="53"/>
    </row>
    <row r="390" spans="1:19" s="7" customFormat="1" ht="10.5" customHeight="1" hidden="1">
      <c r="A390" s="18"/>
      <c r="B390" s="18"/>
      <c r="C390" s="25" t="s">
        <v>33</v>
      </c>
      <c r="D390" s="16"/>
      <c r="E390" s="17">
        <f>SUM(E386:E389)</f>
        <v>0</v>
      </c>
      <c r="F390" s="17">
        <f aca="true" t="shared" si="68" ref="F390:P390">SUM(F386:F389)</f>
        <v>0</v>
      </c>
      <c r="G390" s="17">
        <f t="shared" si="68"/>
        <v>0</v>
      </c>
      <c r="H390" s="17">
        <f t="shared" si="68"/>
        <v>0</v>
      </c>
      <c r="I390" s="17">
        <f t="shared" si="68"/>
        <v>0</v>
      </c>
      <c r="J390" s="17">
        <f t="shared" si="68"/>
        <v>0</v>
      </c>
      <c r="K390" s="17">
        <f t="shared" si="68"/>
        <v>0</v>
      </c>
      <c r="L390" s="17">
        <f t="shared" si="68"/>
        <v>0</v>
      </c>
      <c r="M390" s="17">
        <f t="shared" si="68"/>
        <v>0</v>
      </c>
      <c r="N390" s="17">
        <f t="shared" si="68"/>
        <v>0</v>
      </c>
      <c r="O390" s="17">
        <f t="shared" si="68"/>
        <v>0</v>
      </c>
      <c r="P390" s="17">
        <f t="shared" si="68"/>
        <v>0</v>
      </c>
      <c r="Q390" s="18"/>
      <c r="R390" s="53"/>
      <c r="S390" s="7" t="s">
        <v>60</v>
      </c>
    </row>
    <row r="391" spans="1:18" s="7" customFormat="1" ht="10.5" customHeight="1" hidden="1">
      <c r="A391" s="18"/>
      <c r="B391" s="18"/>
      <c r="C391" s="201" t="s">
        <v>23</v>
      </c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18"/>
      <c r="R391" s="58"/>
    </row>
    <row r="392" spans="1:18" s="7" customFormat="1" ht="10.5" customHeight="1" hidden="1">
      <c r="A392" s="31">
        <v>10.82</v>
      </c>
      <c r="B392" s="31">
        <v>10.82</v>
      </c>
      <c r="C392" s="21" t="s">
        <v>86</v>
      </c>
      <c r="D392" s="14" t="s">
        <v>15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1">
        <v>10.82</v>
      </c>
      <c r="R392" s="55"/>
    </row>
    <row r="393" spans="1:18" s="7" customFormat="1" ht="10.5" customHeight="1" hidden="1">
      <c r="A393" s="33">
        <v>32.48</v>
      </c>
      <c r="B393" s="33">
        <v>32.48</v>
      </c>
      <c r="C393" s="34" t="s">
        <v>57</v>
      </c>
      <c r="D393" s="17">
        <v>100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33">
        <v>32.48</v>
      </c>
      <c r="R393" s="53"/>
    </row>
    <row r="394" spans="1:18" s="7" customFormat="1" ht="10.5" customHeight="1" hidden="1">
      <c r="A394" s="33">
        <v>11.45</v>
      </c>
      <c r="B394" s="33">
        <v>11.45</v>
      </c>
      <c r="C394" s="9" t="s">
        <v>14</v>
      </c>
      <c r="D394" s="17">
        <v>180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33">
        <v>11.45</v>
      </c>
      <c r="R394" s="53"/>
    </row>
    <row r="395" spans="1:18" s="7" customFormat="1" ht="10.5" customHeight="1" hidden="1">
      <c r="A395" s="31">
        <v>4.61</v>
      </c>
      <c r="B395" s="31">
        <v>4.61</v>
      </c>
      <c r="C395" s="34" t="s">
        <v>67</v>
      </c>
      <c r="D395" s="17">
        <v>200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1">
        <v>4.61</v>
      </c>
      <c r="R395" s="52"/>
    </row>
    <row r="396" spans="1:18" s="7" customFormat="1" ht="10.5" customHeight="1" hidden="1">
      <c r="A396" s="35">
        <v>1.47</v>
      </c>
      <c r="B396" s="35">
        <v>1.47</v>
      </c>
      <c r="C396" s="9" t="s">
        <v>24</v>
      </c>
      <c r="D396" s="17">
        <v>30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35">
        <v>1.47</v>
      </c>
      <c r="R396" s="53"/>
    </row>
    <row r="397" spans="1:18" s="7" customFormat="1" ht="10.5" customHeight="1" hidden="1">
      <c r="A397" s="35">
        <v>1.37</v>
      </c>
      <c r="B397" s="35">
        <v>1.37</v>
      </c>
      <c r="C397" s="21" t="s">
        <v>90</v>
      </c>
      <c r="D397" s="17">
        <v>30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35">
        <v>1.37</v>
      </c>
      <c r="R397" s="53"/>
    </row>
    <row r="398" spans="1:18" s="7" customFormat="1" ht="10.5" customHeight="1" hidden="1">
      <c r="A398" s="36">
        <v>62.2</v>
      </c>
      <c r="B398" s="36">
        <v>62.2</v>
      </c>
      <c r="C398" s="19" t="s">
        <v>34</v>
      </c>
      <c r="D398" s="6"/>
      <c r="E398" s="6">
        <f aca="true" t="shared" si="69" ref="E398:P398">SUM(E392:E397)</f>
        <v>0</v>
      </c>
      <c r="F398" s="6">
        <f t="shared" si="69"/>
        <v>0</v>
      </c>
      <c r="G398" s="6">
        <f t="shared" si="69"/>
        <v>0</v>
      </c>
      <c r="H398" s="6">
        <f t="shared" si="69"/>
        <v>0</v>
      </c>
      <c r="I398" s="6">
        <f t="shared" si="69"/>
        <v>0</v>
      </c>
      <c r="J398" s="6">
        <f t="shared" si="69"/>
        <v>0</v>
      </c>
      <c r="K398" s="6">
        <f t="shared" si="69"/>
        <v>0</v>
      </c>
      <c r="L398" s="6">
        <f t="shared" si="69"/>
        <v>0</v>
      </c>
      <c r="M398" s="6">
        <f t="shared" si="69"/>
        <v>0</v>
      </c>
      <c r="N398" s="6">
        <f t="shared" si="69"/>
        <v>0</v>
      </c>
      <c r="O398" s="6">
        <f t="shared" si="69"/>
        <v>0</v>
      </c>
      <c r="P398" s="6">
        <f t="shared" si="69"/>
        <v>0</v>
      </c>
      <c r="Q398" s="36">
        <v>62.2</v>
      </c>
      <c r="R398" s="52"/>
    </row>
    <row r="399" spans="1:19" s="7" customFormat="1" ht="10.5" customHeight="1" hidden="1">
      <c r="A399" s="18"/>
      <c r="B399" s="18"/>
      <c r="C399" s="19" t="s">
        <v>21</v>
      </c>
      <c r="D399" s="6"/>
      <c r="E399" s="6">
        <f aca="true" t="shared" si="70" ref="E399:P399">E398+E390</f>
        <v>0</v>
      </c>
      <c r="F399" s="6">
        <f t="shared" si="70"/>
        <v>0</v>
      </c>
      <c r="G399" s="6">
        <f t="shared" si="70"/>
        <v>0</v>
      </c>
      <c r="H399" s="6">
        <f t="shared" si="70"/>
        <v>0</v>
      </c>
      <c r="I399" s="6">
        <f t="shared" si="70"/>
        <v>0</v>
      </c>
      <c r="J399" s="6">
        <f t="shared" si="70"/>
        <v>0</v>
      </c>
      <c r="K399" s="6">
        <f t="shared" si="70"/>
        <v>0</v>
      </c>
      <c r="L399" s="6">
        <f t="shared" si="70"/>
        <v>0</v>
      </c>
      <c r="M399" s="6">
        <f t="shared" si="70"/>
        <v>0</v>
      </c>
      <c r="N399" s="6">
        <f t="shared" si="70"/>
        <v>0</v>
      </c>
      <c r="O399" s="6">
        <f t="shared" si="70"/>
        <v>0</v>
      </c>
      <c r="P399" s="6">
        <f t="shared" si="70"/>
        <v>0</v>
      </c>
      <c r="Q399" s="18"/>
      <c r="R399" s="52"/>
      <c r="S399" s="7" t="s">
        <v>30</v>
      </c>
    </row>
    <row r="400" spans="1:18" s="7" customFormat="1" ht="10.5" customHeight="1" hidden="1">
      <c r="A400" s="18"/>
      <c r="B400" s="18"/>
      <c r="C400" s="193" t="s">
        <v>102</v>
      </c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18"/>
      <c r="R400" s="57"/>
    </row>
    <row r="401" spans="1:18" s="7" customFormat="1" ht="10.5" customHeight="1" hidden="1">
      <c r="A401" s="18"/>
      <c r="B401" s="18"/>
      <c r="C401" s="201" t="s">
        <v>25</v>
      </c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18"/>
      <c r="R401" s="58"/>
    </row>
    <row r="402" spans="1:18" s="7" customFormat="1" ht="10.5" customHeight="1" hidden="1">
      <c r="A402" s="8"/>
      <c r="B402" s="8"/>
      <c r="C402" s="9" t="s">
        <v>72</v>
      </c>
      <c r="D402" s="17" t="s">
        <v>66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8"/>
      <c r="R402" s="53"/>
    </row>
    <row r="403" spans="1:18" s="7" customFormat="1" ht="10.5" customHeight="1" hidden="1">
      <c r="A403" s="8"/>
      <c r="B403" s="8"/>
      <c r="C403" s="9" t="s">
        <v>85</v>
      </c>
      <c r="D403" s="17">
        <v>200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8"/>
      <c r="R403" s="52"/>
    </row>
    <row r="404" spans="1:18" s="7" customFormat="1" ht="10.5" customHeight="1" hidden="1">
      <c r="A404" s="12"/>
      <c r="B404" s="12"/>
      <c r="C404" s="13" t="s">
        <v>80</v>
      </c>
      <c r="D404" s="14" t="s">
        <v>81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12"/>
      <c r="R404" s="52"/>
    </row>
    <row r="405" spans="1:18" s="7" customFormat="1" ht="10.5" customHeight="1" hidden="1">
      <c r="A405" s="15"/>
      <c r="B405" s="15"/>
      <c r="C405" s="9" t="s">
        <v>46</v>
      </c>
      <c r="D405" s="16" t="s">
        <v>35</v>
      </c>
      <c r="E405" s="11"/>
      <c r="F405" s="11"/>
      <c r="G405" s="11"/>
      <c r="H405" s="11"/>
      <c r="I405" s="17"/>
      <c r="J405" s="17"/>
      <c r="K405" s="17"/>
      <c r="L405" s="17"/>
      <c r="M405" s="17"/>
      <c r="N405" s="17"/>
      <c r="O405" s="17"/>
      <c r="P405" s="17"/>
      <c r="Q405" s="15"/>
      <c r="R405" s="53"/>
    </row>
    <row r="406" spans="1:18" s="7" customFormat="1" ht="10.5" customHeight="1" hidden="1">
      <c r="A406" s="18"/>
      <c r="B406" s="18"/>
      <c r="C406" s="19" t="s">
        <v>33</v>
      </c>
      <c r="D406" s="6"/>
      <c r="E406" s="6">
        <f>SUM(E402:E405)</f>
        <v>0</v>
      </c>
      <c r="F406" s="6">
        <f aca="true" t="shared" si="71" ref="F406:P406">SUM(F402:F405)</f>
        <v>0</v>
      </c>
      <c r="G406" s="6">
        <f t="shared" si="71"/>
        <v>0</v>
      </c>
      <c r="H406" s="6">
        <f t="shared" si="71"/>
        <v>0</v>
      </c>
      <c r="I406" s="6">
        <f t="shared" si="71"/>
        <v>0</v>
      </c>
      <c r="J406" s="6">
        <f t="shared" si="71"/>
        <v>0</v>
      </c>
      <c r="K406" s="6">
        <f t="shared" si="71"/>
        <v>0</v>
      </c>
      <c r="L406" s="6">
        <f t="shared" si="71"/>
        <v>0</v>
      </c>
      <c r="M406" s="6">
        <f t="shared" si="71"/>
        <v>0</v>
      </c>
      <c r="N406" s="6">
        <f t="shared" si="71"/>
        <v>0</v>
      </c>
      <c r="O406" s="6">
        <f t="shared" si="71"/>
        <v>0</v>
      </c>
      <c r="P406" s="6">
        <f t="shared" si="71"/>
        <v>0</v>
      </c>
      <c r="Q406" s="18"/>
      <c r="R406" s="52"/>
    </row>
    <row r="407" spans="1:19" s="7" customFormat="1" ht="10.5" customHeight="1" hidden="1">
      <c r="A407" s="18"/>
      <c r="B407" s="18"/>
      <c r="C407" s="203" t="s">
        <v>26</v>
      </c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18"/>
      <c r="R407" s="58"/>
      <c r="S407" s="7" t="s">
        <v>61</v>
      </c>
    </row>
    <row r="408" spans="1:18" s="7" customFormat="1" ht="10.5" customHeight="1" hidden="1">
      <c r="A408" s="31" t="s">
        <v>94</v>
      </c>
      <c r="B408" s="31" t="s">
        <v>94</v>
      </c>
      <c r="C408" s="13" t="s">
        <v>73</v>
      </c>
      <c r="D408" s="6" t="s">
        <v>22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31" t="s">
        <v>94</v>
      </c>
      <c r="R408" s="52"/>
    </row>
    <row r="409" spans="1:18" s="7" customFormat="1" ht="10.5" customHeight="1" hidden="1">
      <c r="A409" s="31" t="s">
        <v>96</v>
      </c>
      <c r="B409" s="31" t="s">
        <v>96</v>
      </c>
      <c r="C409" s="34" t="s">
        <v>74</v>
      </c>
      <c r="D409" s="6" t="s">
        <v>95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31" t="s">
        <v>96</v>
      </c>
      <c r="R409" s="53"/>
    </row>
    <row r="410" spans="1:18" s="7" customFormat="1" ht="10.5" customHeight="1" hidden="1">
      <c r="A410" s="37" t="s">
        <v>93</v>
      </c>
      <c r="B410" s="37" t="s">
        <v>93</v>
      </c>
      <c r="C410" s="38" t="s">
        <v>91</v>
      </c>
      <c r="D410" s="6">
        <v>150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6"/>
      <c r="Q410" s="37" t="s">
        <v>93</v>
      </c>
      <c r="R410" s="52"/>
    </row>
    <row r="411" spans="1:18" s="7" customFormat="1" ht="10.5" customHeight="1" hidden="1">
      <c r="A411" s="31">
        <v>4.5</v>
      </c>
      <c r="B411" s="31">
        <v>4.5</v>
      </c>
      <c r="C411" s="13" t="s">
        <v>78</v>
      </c>
      <c r="D411" s="17">
        <v>200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31">
        <v>4.5</v>
      </c>
      <c r="R411" s="53"/>
    </row>
    <row r="412" spans="1:18" s="7" customFormat="1" ht="10.5" customHeight="1" hidden="1">
      <c r="A412" s="35">
        <v>1.47</v>
      </c>
      <c r="B412" s="35">
        <v>1.47</v>
      </c>
      <c r="C412" s="9" t="s">
        <v>24</v>
      </c>
      <c r="D412" s="17">
        <v>30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35">
        <v>1.47</v>
      </c>
      <c r="R412" s="53"/>
    </row>
    <row r="413" spans="1:18" s="7" customFormat="1" ht="10.5" customHeight="1" hidden="1">
      <c r="A413" s="35">
        <v>1.37</v>
      </c>
      <c r="B413" s="35">
        <v>1.37</v>
      </c>
      <c r="C413" s="21" t="s">
        <v>90</v>
      </c>
      <c r="D413" s="17">
        <v>30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35">
        <v>1.37</v>
      </c>
      <c r="R413" s="53"/>
    </row>
    <row r="414" spans="1:19" s="7" customFormat="1" ht="10.5" customHeight="1" hidden="1">
      <c r="A414" s="36">
        <v>63.13</v>
      </c>
      <c r="B414" s="36">
        <v>63.13</v>
      </c>
      <c r="C414" s="19" t="s">
        <v>34</v>
      </c>
      <c r="D414" s="6"/>
      <c r="E414" s="6">
        <f aca="true" t="shared" si="72" ref="E414:P414">SUM(E408:E413)</f>
        <v>0</v>
      </c>
      <c r="F414" s="6">
        <f t="shared" si="72"/>
        <v>0</v>
      </c>
      <c r="G414" s="6">
        <f t="shared" si="72"/>
        <v>0</v>
      </c>
      <c r="H414" s="6">
        <f t="shared" si="72"/>
        <v>0</v>
      </c>
      <c r="I414" s="6">
        <f t="shared" si="72"/>
        <v>0</v>
      </c>
      <c r="J414" s="6">
        <f t="shared" si="72"/>
        <v>0</v>
      </c>
      <c r="K414" s="6">
        <f t="shared" si="72"/>
        <v>0</v>
      </c>
      <c r="L414" s="6">
        <f t="shared" si="72"/>
        <v>0</v>
      </c>
      <c r="M414" s="6">
        <f t="shared" si="72"/>
        <v>0</v>
      </c>
      <c r="N414" s="6">
        <f t="shared" si="72"/>
        <v>0</v>
      </c>
      <c r="O414" s="6">
        <f t="shared" si="72"/>
        <v>0</v>
      </c>
      <c r="P414" s="6">
        <f t="shared" si="72"/>
        <v>0</v>
      </c>
      <c r="Q414" s="36">
        <v>63.13</v>
      </c>
      <c r="R414" s="52"/>
      <c r="S414" s="7" t="s">
        <v>30</v>
      </c>
    </row>
    <row r="415" spans="1:19" s="7" customFormat="1" ht="10.5" customHeight="1" hidden="1">
      <c r="A415" s="18"/>
      <c r="B415" s="18"/>
      <c r="C415" s="19" t="s">
        <v>21</v>
      </c>
      <c r="D415" s="6"/>
      <c r="E415" s="6">
        <f aca="true" t="shared" si="73" ref="E415:P415">E414+E406</f>
        <v>0</v>
      </c>
      <c r="F415" s="6">
        <f t="shared" si="73"/>
        <v>0</v>
      </c>
      <c r="G415" s="6">
        <f t="shared" si="73"/>
        <v>0</v>
      </c>
      <c r="H415" s="6">
        <f t="shared" si="73"/>
        <v>0</v>
      </c>
      <c r="I415" s="6">
        <f t="shared" si="73"/>
        <v>0</v>
      </c>
      <c r="J415" s="6">
        <f t="shared" si="73"/>
        <v>0</v>
      </c>
      <c r="K415" s="6">
        <f t="shared" si="73"/>
        <v>0</v>
      </c>
      <c r="L415" s="6">
        <f t="shared" si="73"/>
        <v>0</v>
      </c>
      <c r="M415" s="6">
        <f t="shared" si="73"/>
        <v>0</v>
      </c>
      <c r="N415" s="6">
        <f t="shared" si="73"/>
        <v>0</v>
      </c>
      <c r="O415" s="6">
        <f t="shared" si="73"/>
        <v>0</v>
      </c>
      <c r="P415" s="6">
        <f t="shared" si="73"/>
        <v>0</v>
      </c>
      <c r="Q415" s="18"/>
      <c r="R415" s="52"/>
      <c r="S415" s="7" t="s">
        <v>61</v>
      </c>
    </row>
    <row r="416" spans="1:18" s="7" customFormat="1" ht="10.5" customHeight="1" hidden="1">
      <c r="A416" s="18"/>
      <c r="B416" s="18"/>
      <c r="C416" s="204" t="s">
        <v>103</v>
      </c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6"/>
      <c r="Q416" s="18"/>
      <c r="R416" s="59"/>
    </row>
    <row r="417" spans="1:18" s="7" customFormat="1" ht="10.5" customHeight="1" hidden="1">
      <c r="A417" s="18"/>
      <c r="B417" s="18"/>
      <c r="C417" s="201" t="s">
        <v>27</v>
      </c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17"/>
      <c r="Q417" s="18"/>
      <c r="R417" s="58"/>
    </row>
    <row r="418" spans="1:18" s="7" customFormat="1" ht="10.5" customHeight="1" hidden="1">
      <c r="A418" s="8"/>
      <c r="B418" s="8"/>
      <c r="C418" s="9" t="s">
        <v>82</v>
      </c>
      <c r="D418" s="10" t="s">
        <v>11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8"/>
      <c r="R418" s="51"/>
    </row>
    <row r="419" spans="1:18" s="7" customFormat="1" ht="10.5" customHeight="1" hidden="1">
      <c r="A419" s="18"/>
      <c r="B419" s="18"/>
      <c r="C419" s="13" t="s">
        <v>83</v>
      </c>
      <c r="D419" s="14" t="s">
        <v>35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18"/>
      <c r="R419" s="52"/>
    </row>
    <row r="420" spans="1:18" s="7" customFormat="1" ht="10.5" customHeight="1" hidden="1">
      <c r="A420" s="15"/>
      <c r="B420" s="15"/>
      <c r="C420" s="9" t="s">
        <v>16</v>
      </c>
      <c r="D420" s="17">
        <v>200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15"/>
      <c r="R420" s="52"/>
    </row>
    <row r="421" spans="1:18" s="7" customFormat="1" ht="10.5" customHeight="1" hidden="1">
      <c r="A421" s="15"/>
      <c r="B421" s="15"/>
      <c r="C421" s="9" t="s">
        <v>46</v>
      </c>
      <c r="D421" s="16" t="s">
        <v>35</v>
      </c>
      <c r="E421" s="11"/>
      <c r="F421" s="11"/>
      <c r="G421" s="11"/>
      <c r="H421" s="11"/>
      <c r="I421" s="17"/>
      <c r="J421" s="17"/>
      <c r="K421" s="17"/>
      <c r="L421" s="17"/>
      <c r="M421" s="17"/>
      <c r="N421" s="17"/>
      <c r="O421" s="17"/>
      <c r="P421" s="17"/>
      <c r="Q421" s="15"/>
      <c r="R421" s="53"/>
    </row>
    <row r="422" spans="1:19" s="7" customFormat="1" ht="10.5" customHeight="1" hidden="1">
      <c r="A422" s="18"/>
      <c r="B422" s="18"/>
      <c r="C422" s="19" t="s">
        <v>33</v>
      </c>
      <c r="D422" s="6"/>
      <c r="E422" s="6">
        <f>SUM(E418:E421)</f>
        <v>0</v>
      </c>
      <c r="F422" s="6">
        <f aca="true" t="shared" si="74" ref="F422:P422">SUM(F418:F421)</f>
        <v>0</v>
      </c>
      <c r="G422" s="6">
        <f t="shared" si="74"/>
        <v>0</v>
      </c>
      <c r="H422" s="6">
        <f t="shared" si="74"/>
        <v>0</v>
      </c>
      <c r="I422" s="6">
        <f t="shared" si="74"/>
        <v>0</v>
      </c>
      <c r="J422" s="6">
        <f t="shared" si="74"/>
        <v>0</v>
      </c>
      <c r="K422" s="6">
        <f t="shared" si="74"/>
        <v>0</v>
      </c>
      <c r="L422" s="6">
        <f t="shared" si="74"/>
        <v>0</v>
      </c>
      <c r="M422" s="6">
        <f t="shared" si="74"/>
        <v>0</v>
      </c>
      <c r="N422" s="6">
        <f t="shared" si="74"/>
        <v>0</v>
      </c>
      <c r="O422" s="6">
        <f t="shared" si="74"/>
        <v>0</v>
      </c>
      <c r="P422" s="6">
        <f t="shared" si="74"/>
        <v>0</v>
      </c>
      <c r="Q422" s="18"/>
      <c r="R422" s="52"/>
      <c r="S422" s="7" t="s">
        <v>61</v>
      </c>
    </row>
    <row r="423" spans="1:19" s="7" customFormat="1" ht="10.5" customHeight="1" hidden="1">
      <c r="A423" s="18"/>
      <c r="B423" s="18"/>
      <c r="C423" s="201" t="s">
        <v>28</v>
      </c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18"/>
      <c r="R423" s="58"/>
      <c r="S423" s="7" t="s">
        <v>60</v>
      </c>
    </row>
    <row r="424" spans="1:18" s="7" customFormat="1" ht="10.5" customHeight="1" hidden="1">
      <c r="A424" s="31" t="s">
        <v>97</v>
      </c>
      <c r="B424" s="31" t="s">
        <v>97</v>
      </c>
      <c r="C424" s="13" t="s">
        <v>54</v>
      </c>
      <c r="D424" s="6" t="s">
        <v>13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31" t="s">
        <v>97</v>
      </c>
      <c r="R424" s="52"/>
    </row>
    <row r="425" spans="1:18" s="7" customFormat="1" ht="10.5" customHeight="1" hidden="1">
      <c r="A425" s="23">
        <v>45.25</v>
      </c>
      <c r="B425" s="23">
        <v>45.25</v>
      </c>
      <c r="C425" s="13" t="s">
        <v>98</v>
      </c>
      <c r="D425" s="6">
        <v>180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23">
        <v>45.25</v>
      </c>
      <c r="R425" s="52"/>
    </row>
    <row r="426" spans="1:18" s="7" customFormat="1" ht="10.5" customHeight="1" hidden="1">
      <c r="A426" s="23">
        <v>6.72</v>
      </c>
      <c r="B426" s="23">
        <v>6.72</v>
      </c>
      <c r="C426" s="13" t="s">
        <v>89</v>
      </c>
      <c r="D426" s="6">
        <v>200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23">
        <v>6.72</v>
      </c>
      <c r="R426" s="52"/>
    </row>
    <row r="427" spans="1:18" s="7" customFormat="1" ht="10.5" customHeight="1" hidden="1">
      <c r="A427" s="35">
        <v>1.47</v>
      </c>
      <c r="B427" s="35">
        <v>1.47</v>
      </c>
      <c r="C427" s="9" t="s">
        <v>24</v>
      </c>
      <c r="D427" s="17">
        <v>30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35">
        <v>1.47</v>
      </c>
      <c r="R427" s="53"/>
    </row>
    <row r="428" spans="1:18" s="7" customFormat="1" ht="10.5" customHeight="1" hidden="1">
      <c r="A428" s="35">
        <v>1.37</v>
      </c>
      <c r="B428" s="35">
        <v>1.37</v>
      </c>
      <c r="C428" s="21" t="s">
        <v>90</v>
      </c>
      <c r="D428" s="17">
        <v>30</v>
      </c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35">
        <v>1.37</v>
      </c>
      <c r="R428" s="53"/>
    </row>
    <row r="429" spans="1:18" s="7" customFormat="1" ht="10.5" customHeight="1" hidden="1">
      <c r="A429" s="24">
        <v>63.9</v>
      </c>
      <c r="B429" s="24">
        <v>63.9</v>
      </c>
      <c r="C429" s="25" t="s">
        <v>34</v>
      </c>
      <c r="D429" s="17"/>
      <c r="E429" s="17">
        <f aca="true" t="shared" si="75" ref="E429:P429">SUM(E424:E428)</f>
        <v>0</v>
      </c>
      <c r="F429" s="17">
        <f t="shared" si="75"/>
        <v>0</v>
      </c>
      <c r="G429" s="17">
        <f t="shared" si="75"/>
        <v>0</v>
      </c>
      <c r="H429" s="17">
        <f t="shared" si="75"/>
        <v>0</v>
      </c>
      <c r="I429" s="17">
        <f t="shared" si="75"/>
        <v>0</v>
      </c>
      <c r="J429" s="17">
        <f t="shared" si="75"/>
        <v>0</v>
      </c>
      <c r="K429" s="17">
        <f t="shared" si="75"/>
        <v>0</v>
      </c>
      <c r="L429" s="17">
        <f t="shared" si="75"/>
        <v>0</v>
      </c>
      <c r="M429" s="17">
        <f t="shared" si="75"/>
        <v>0</v>
      </c>
      <c r="N429" s="17">
        <f t="shared" si="75"/>
        <v>0</v>
      </c>
      <c r="O429" s="17">
        <f t="shared" si="75"/>
        <v>0</v>
      </c>
      <c r="P429" s="17">
        <f t="shared" si="75"/>
        <v>0</v>
      </c>
      <c r="Q429" s="24">
        <v>63.9</v>
      </c>
      <c r="R429" s="53"/>
    </row>
    <row r="430" spans="1:18" s="7" customFormat="1" ht="10.5" customHeight="1" hidden="1">
      <c r="A430" s="18"/>
      <c r="B430" s="18"/>
      <c r="C430" s="19" t="s">
        <v>21</v>
      </c>
      <c r="D430" s="6"/>
      <c r="E430" s="6">
        <f aca="true" t="shared" si="76" ref="E430:P430">E429+E422</f>
        <v>0</v>
      </c>
      <c r="F430" s="6">
        <f t="shared" si="76"/>
        <v>0</v>
      </c>
      <c r="G430" s="6">
        <f t="shared" si="76"/>
        <v>0</v>
      </c>
      <c r="H430" s="6">
        <f t="shared" si="76"/>
        <v>0</v>
      </c>
      <c r="I430" s="6">
        <f t="shared" si="76"/>
        <v>0</v>
      </c>
      <c r="J430" s="6">
        <f t="shared" si="76"/>
        <v>0</v>
      </c>
      <c r="K430" s="6">
        <f t="shared" si="76"/>
        <v>0</v>
      </c>
      <c r="L430" s="6">
        <f t="shared" si="76"/>
        <v>0</v>
      </c>
      <c r="M430" s="6">
        <f t="shared" si="76"/>
        <v>0</v>
      </c>
      <c r="N430" s="6">
        <f t="shared" si="76"/>
        <v>0</v>
      </c>
      <c r="O430" s="6">
        <f t="shared" si="76"/>
        <v>0</v>
      </c>
      <c r="P430" s="6">
        <f t="shared" si="76"/>
        <v>0</v>
      </c>
      <c r="Q430" s="18"/>
      <c r="R430" s="52"/>
    </row>
    <row r="431" spans="1:18" s="7" customFormat="1" ht="10.5" customHeight="1" hidden="1">
      <c r="A431" s="18"/>
      <c r="B431" s="18"/>
      <c r="C431" s="193" t="s">
        <v>104</v>
      </c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8"/>
      <c r="R431" s="60"/>
    </row>
    <row r="432" spans="1:18" s="7" customFormat="1" ht="10.5" customHeight="1" hidden="1">
      <c r="A432" s="18"/>
      <c r="B432" s="18"/>
      <c r="C432" s="195" t="s">
        <v>10</v>
      </c>
      <c r="D432" s="196"/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8"/>
      <c r="R432" s="61"/>
    </row>
    <row r="433" spans="1:18" s="7" customFormat="1" ht="10.5" customHeight="1" hidden="1">
      <c r="A433" s="39"/>
      <c r="B433" s="39"/>
      <c r="C433" s="34" t="s">
        <v>75</v>
      </c>
      <c r="D433" s="17" t="s">
        <v>65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39"/>
      <c r="R433" s="52"/>
    </row>
    <row r="434" spans="1:18" s="7" customFormat="1" ht="10.5" customHeight="1" hidden="1">
      <c r="A434" s="18"/>
      <c r="B434" s="18"/>
      <c r="C434" s="13" t="s">
        <v>84</v>
      </c>
      <c r="D434" s="14" t="s">
        <v>11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18"/>
      <c r="R434" s="52"/>
    </row>
    <row r="435" spans="1:18" s="7" customFormat="1" ht="10.5" customHeight="1" hidden="1">
      <c r="A435" s="12"/>
      <c r="B435" s="12"/>
      <c r="C435" s="13" t="s">
        <v>80</v>
      </c>
      <c r="D435" s="14" t="s">
        <v>81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12"/>
      <c r="R435" s="52"/>
    </row>
    <row r="436" spans="1:18" s="7" customFormat="1" ht="10.5" customHeight="1" hidden="1">
      <c r="A436" s="15"/>
      <c r="B436" s="15"/>
      <c r="C436" s="9" t="s">
        <v>46</v>
      </c>
      <c r="D436" s="16" t="s">
        <v>35</v>
      </c>
      <c r="E436" s="11"/>
      <c r="F436" s="11"/>
      <c r="G436" s="11"/>
      <c r="H436" s="11"/>
      <c r="I436" s="17"/>
      <c r="J436" s="17"/>
      <c r="K436" s="17"/>
      <c r="L436" s="17"/>
      <c r="M436" s="17"/>
      <c r="N436" s="17"/>
      <c r="O436" s="17"/>
      <c r="P436" s="17"/>
      <c r="Q436" s="15"/>
      <c r="R436" s="53"/>
    </row>
    <row r="437" spans="1:19" s="7" customFormat="1" ht="10.5" customHeight="1" hidden="1">
      <c r="A437" s="40"/>
      <c r="B437" s="40"/>
      <c r="C437" s="41" t="s">
        <v>33</v>
      </c>
      <c r="D437" s="6"/>
      <c r="E437" s="6">
        <f aca="true" t="shared" si="77" ref="E437:P437">SUM(E433:E436)</f>
        <v>0</v>
      </c>
      <c r="F437" s="6">
        <f t="shared" si="77"/>
        <v>0</v>
      </c>
      <c r="G437" s="6">
        <f t="shared" si="77"/>
        <v>0</v>
      </c>
      <c r="H437" s="6">
        <f t="shared" si="77"/>
        <v>0</v>
      </c>
      <c r="I437" s="6">
        <f t="shared" si="77"/>
        <v>0</v>
      </c>
      <c r="J437" s="6">
        <f t="shared" si="77"/>
        <v>0</v>
      </c>
      <c r="K437" s="6">
        <f t="shared" si="77"/>
        <v>0</v>
      </c>
      <c r="L437" s="6">
        <f t="shared" si="77"/>
        <v>0</v>
      </c>
      <c r="M437" s="6">
        <f t="shared" si="77"/>
        <v>0</v>
      </c>
      <c r="N437" s="6">
        <f t="shared" si="77"/>
        <v>0</v>
      </c>
      <c r="O437" s="6">
        <f t="shared" si="77"/>
        <v>0</v>
      </c>
      <c r="P437" s="6">
        <f t="shared" si="77"/>
        <v>0</v>
      </c>
      <c r="Q437" s="40"/>
      <c r="R437" s="52"/>
      <c r="S437" s="7" t="s">
        <v>61</v>
      </c>
    </row>
    <row r="438" spans="1:19" s="7" customFormat="1" ht="10.5" customHeight="1" hidden="1">
      <c r="A438" s="12"/>
      <c r="B438" s="12"/>
      <c r="C438" s="197" t="s">
        <v>12</v>
      </c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9"/>
      <c r="Q438" s="12"/>
      <c r="R438" s="62"/>
      <c r="S438" s="7" t="s">
        <v>61</v>
      </c>
    </row>
    <row r="439" spans="1:19" s="7" customFormat="1" ht="10.5" customHeight="1" hidden="1">
      <c r="A439" s="23">
        <v>7.98</v>
      </c>
      <c r="B439" s="23">
        <v>7.98</v>
      </c>
      <c r="C439" s="34" t="s">
        <v>31</v>
      </c>
      <c r="D439" s="17">
        <v>250</v>
      </c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23">
        <v>7.98</v>
      </c>
      <c r="R439" s="53"/>
      <c r="S439" s="7" t="s">
        <v>58</v>
      </c>
    </row>
    <row r="440" spans="1:18" s="7" customFormat="1" ht="10.5" customHeight="1" hidden="1">
      <c r="A440" s="20">
        <v>34.74</v>
      </c>
      <c r="B440" s="20">
        <v>34.74</v>
      </c>
      <c r="C440" s="9" t="s">
        <v>68</v>
      </c>
      <c r="D440" s="6" t="s">
        <v>99</v>
      </c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20">
        <v>34.74</v>
      </c>
      <c r="R440" s="53"/>
    </row>
    <row r="441" spans="1:18" s="7" customFormat="1" ht="10.5" customHeight="1" hidden="1">
      <c r="A441" s="23">
        <v>14.09</v>
      </c>
      <c r="B441" s="23">
        <v>14.09</v>
      </c>
      <c r="C441" s="13" t="s">
        <v>50</v>
      </c>
      <c r="D441" s="17">
        <v>180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23">
        <v>14.09</v>
      </c>
      <c r="R441" s="53"/>
    </row>
    <row r="442" spans="1:18" s="7" customFormat="1" ht="10.5" customHeight="1" hidden="1">
      <c r="A442" s="23">
        <v>4.61</v>
      </c>
      <c r="B442" s="23">
        <v>4.61</v>
      </c>
      <c r="C442" s="13" t="s">
        <v>67</v>
      </c>
      <c r="D442" s="17">
        <v>200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23">
        <v>4.61</v>
      </c>
      <c r="R442" s="52"/>
    </row>
    <row r="443" spans="1:18" s="7" customFormat="1" ht="10.5" customHeight="1" hidden="1">
      <c r="A443" s="35">
        <v>1.47</v>
      </c>
      <c r="B443" s="35">
        <v>1.47</v>
      </c>
      <c r="C443" s="9" t="s">
        <v>24</v>
      </c>
      <c r="D443" s="17">
        <v>30</v>
      </c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35">
        <v>1.47</v>
      </c>
      <c r="R443" s="53"/>
    </row>
    <row r="444" spans="1:18" s="7" customFormat="1" ht="10.5" customHeight="1" hidden="1">
      <c r="A444" s="35">
        <v>1.37</v>
      </c>
      <c r="B444" s="35">
        <v>1.37</v>
      </c>
      <c r="C444" s="21" t="s">
        <v>90</v>
      </c>
      <c r="D444" s="17">
        <v>30</v>
      </c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35">
        <v>1.37</v>
      </c>
      <c r="R444" s="53"/>
    </row>
    <row r="445" spans="1:19" s="7" customFormat="1" ht="10.5" customHeight="1" hidden="1">
      <c r="A445" s="42" t="s">
        <v>100</v>
      </c>
      <c r="B445" s="42" t="s">
        <v>100</v>
      </c>
      <c r="C445" s="43" t="s">
        <v>34</v>
      </c>
      <c r="D445" s="44"/>
      <c r="E445" s="44">
        <f aca="true" t="shared" si="78" ref="E445:P445">SUM(E439:E444)</f>
        <v>0</v>
      </c>
      <c r="F445" s="44">
        <f t="shared" si="78"/>
        <v>0</v>
      </c>
      <c r="G445" s="44">
        <f t="shared" si="78"/>
        <v>0</v>
      </c>
      <c r="H445" s="44">
        <f t="shared" si="78"/>
        <v>0</v>
      </c>
      <c r="I445" s="44">
        <f t="shared" si="78"/>
        <v>0</v>
      </c>
      <c r="J445" s="44">
        <f t="shared" si="78"/>
        <v>0</v>
      </c>
      <c r="K445" s="44">
        <f t="shared" si="78"/>
        <v>0</v>
      </c>
      <c r="L445" s="44">
        <f t="shared" si="78"/>
        <v>0</v>
      </c>
      <c r="M445" s="44">
        <f t="shared" si="78"/>
        <v>0</v>
      </c>
      <c r="N445" s="44">
        <f t="shared" si="78"/>
        <v>0</v>
      </c>
      <c r="O445" s="44">
        <f t="shared" si="78"/>
        <v>0</v>
      </c>
      <c r="P445" s="44">
        <f t="shared" si="78"/>
        <v>0</v>
      </c>
      <c r="Q445" s="42" t="s">
        <v>100</v>
      </c>
      <c r="R445" s="52"/>
      <c r="S445" s="7" t="s">
        <v>30</v>
      </c>
    </row>
    <row r="446" spans="1:18" s="7" customFormat="1" ht="10.5" customHeight="1" hidden="1">
      <c r="A446" s="45"/>
      <c r="B446" s="45"/>
      <c r="C446" s="43" t="s">
        <v>21</v>
      </c>
      <c r="D446" s="44"/>
      <c r="E446" s="44">
        <f aca="true" t="shared" si="79" ref="E446:P446">E445+E437</f>
        <v>0</v>
      </c>
      <c r="F446" s="44">
        <f t="shared" si="79"/>
        <v>0</v>
      </c>
      <c r="G446" s="44">
        <f t="shared" si="79"/>
        <v>0</v>
      </c>
      <c r="H446" s="44">
        <f t="shared" si="79"/>
        <v>0</v>
      </c>
      <c r="I446" s="44">
        <f t="shared" si="79"/>
        <v>0</v>
      </c>
      <c r="J446" s="44">
        <f t="shared" si="79"/>
        <v>0</v>
      </c>
      <c r="K446" s="44">
        <f t="shared" si="79"/>
        <v>0</v>
      </c>
      <c r="L446" s="44">
        <f t="shared" si="79"/>
        <v>0</v>
      </c>
      <c r="M446" s="44">
        <f t="shared" si="79"/>
        <v>0</v>
      </c>
      <c r="N446" s="44">
        <f t="shared" si="79"/>
        <v>0</v>
      </c>
      <c r="O446" s="44">
        <f t="shared" si="79"/>
        <v>0</v>
      </c>
      <c r="P446" s="44">
        <f t="shared" si="79"/>
        <v>0</v>
      </c>
      <c r="Q446" s="45"/>
      <c r="R446" s="52"/>
    </row>
    <row r="447" spans="1:18" s="7" customFormat="1" ht="10.5" customHeight="1" hidden="1">
      <c r="A447" s="46"/>
      <c r="B447" s="46"/>
      <c r="C447" s="47" t="s">
        <v>32</v>
      </c>
      <c r="D447" s="48"/>
      <c r="E447" s="49">
        <f aca="true" t="shared" si="80" ref="E447:P447">E383+E399+E415+E430+E446</f>
        <v>0</v>
      </c>
      <c r="F447" s="49">
        <f t="shared" si="80"/>
        <v>0</v>
      </c>
      <c r="G447" s="49">
        <f t="shared" si="80"/>
        <v>0</v>
      </c>
      <c r="H447" s="49">
        <f t="shared" si="80"/>
        <v>0</v>
      </c>
      <c r="I447" s="49">
        <f t="shared" si="80"/>
        <v>0</v>
      </c>
      <c r="J447" s="49">
        <f t="shared" si="80"/>
        <v>0</v>
      </c>
      <c r="K447" s="49">
        <f t="shared" si="80"/>
        <v>0</v>
      </c>
      <c r="L447" s="49">
        <f t="shared" si="80"/>
        <v>0</v>
      </c>
      <c r="M447" s="49">
        <f t="shared" si="80"/>
        <v>0</v>
      </c>
      <c r="N447" s="49">
        <f t="shared" si="80"/>
        <v>0</v>
      </c>
      <c r="O447" s="49">
        <f t="shared" si="80"/>
        <v>0</v>
      </c>
      <c r="P447" s="49">
        <f t="shared" si="80"/>
        <v>0</v>
      </c>
      <c r="Q447" s="46"/>
      <c r="R447" s="63"/>
    </row>
    <row r="448" spans="1:18" s="7" customFormat="1" ht="10.5" customHeight="1" hidden="1">
      <c r="A448" s="127"/>
      <c r="B448" s="127"/>
      <c r="C448" s="128"/>
      <c r="D448" s="129"/>
      <c r="E448" s="129"/>
      <c r="F448" s="129"/>
      <c r="G448" s="129"/>
      <c r="H448" s="130"/>
      <c r="I448" s="130"/>
      <c r="J448" s="129"/>
      <c r="K448" s="130"/>
      <c r="L448" s="130"/>
      <c r="M448" s="129"/>
      <c r="N448" s="129"/>
      <c r="O448" s="129"/>
      <c r="P448" s="130"/>
      <c r="Q448" s="127"/>
      <c r="R448" s="131"/>
    </row>
    <row r="449" spans="1:18" s="7" customFormat="1" ht="21" customHeight="1">
      <c r="A449" s="127"/>
      <c r="B449" s="127"/>
      <c r="C449" s="223" t="s">
        <v>169</v>
      </c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127"/>
      <c r="R449" s="132"/>
    </row>
    <row r="450" spans="1:18" s="7" customFormat="1" ht="28.5" customHeight="1">
      <c r="A450" s="161"/>
      <c r="B450" s="85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3"/>
      <c r="R450" s="132"/>
    </row>
    <row r="451" spans="1:18" s="7" customFormat="1" ht="24" customHeight="1">
      <c r="A451" s="85"/>
      <c r="B451" s="85"/>
      <c r="C451" s="13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85"/>
      <c r="R451" s="54"/>
    </row>
    <row r="452" spans="3:18" s="7" customFormat="1" ht="24" customHeight="1">
      <c r="C452" s="135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</row>
    <row r="453" spans="3:18" ht="17.25" customHeight="1">
      <c r="C453" s="1"/>
      <c r="D453" s="108"/>
      <c r="E453" s="2"/>
      <c r="F453" s="2"/>
      <c r="G453" s="2"/>
      <c r="H453" s="108"/>
      <c r="I453" s="2"/>
      <c r="J453" s="2"/>
      <c r="K453" s="2"/>
      <c r="L453" s="2"/>
      <c r="M453" s="2"/>
      <c r="N453" s="2"/>
      <c r="O453" s="2"/>
      <c r="P453" s="2"/>
      <c r="R453" s="2"/>
    </row>
    <row r="454" spans="3:18" ht="18" customHeight="1">
      <c r="C454" s="1"/>
      <c r="D454" s="108"/>
      <c r="E454" s="2"/>
      <c r="F454" s="2"/>
      <c r="G454" s="2"/>
      <c r="H454" s="108"/>
      <c r="I454" s="2"/>
      <c r="J454" s="2"/>
      <c r="K454" s="2"/>
      <c r="L454" s="2"/>
      <c r="M454" s="2"/>
      <c r="N454" s="2"/>
      <c r="O454" s="2"/>
      <c r="P454" s="2"/>
      <c r="R454" s="2"/>
    </row>
    <row r="455" spans="3:18" ht="21.75" customHeight="1">
      <c r="C455" s="1"/>
      <c r="D455" s="108"/>
      <c r="E455" s="2"/>
      <c r="F455" s="2"/>
      <c r="G455" s="2"/>
      <c r="H455" s="108"/>
      <c r="I455" s="2"/>
      <c r="J455" s="2"/>
      <c r="K455" s="2"/>
      <c r="L455" s="2"/>
      <c r="M455" s="2"/>
      <c r="N455" s="2"/>
      <c r="O455" s="2"/>
      <c r="P455" s="2"/>
      <c r="R455" s="2"/>
    </row>
    <row r="456" spans="3:18" ht="24.75" customHeight="1">
      <c r="C456" s="1"/>
      <c r="D456" s="108"/>
      <c r="E456" s="2"/>
      <c r="F456" s="2"/>
      <c r="G456" s="2"/>
      <c r="H456" s="108"/>
      <c r="I456" s="2"/>
      <c r="J456" s="2"/>
      <c r="K456" s="2"/>
      <c r="L456" s="2"/>
      <c r="M456" s="2"/>
      <c r="N456" s="2"/>
      <c r="O456" s="2"/>
      <c r="P456" s="2"/>
      <c r="R456" s="2"/>
    </row>
    <row r="457" spans="3:18" ht="17.25" customHeight="1">
      <c r="C457" s="1"/>
      <c r="D457" s="108"/>
      <c r="E457" s="2"/>
      <c r="F457" s="2"/>
      <c r="G457" s="2"/>
      <c r="H457" s="108"/>
      <c r="I457" s="2"/>
      <c r="J457" s="2"/>
      <c r="K457" s="2"/>
      <c r="L457" s="2"/>
      <c r="M457" s="2"/>
      <c r="N457" s="2"/>
      <c r="O457" s="2"/>
      <c r="P457" s="2"/>
      <c r="R457" s="2"/>
    </row>
    <row r="458" ht="14.25" customHeight="1"/>
    <row r="459" ht="14.25" customHeight="1"/>
    <row r="460" ht="13.5" customHeight="1"/>
    <row r="461" ht="13.5" customHeight="1"/>
    <row r="462" ht="13.5" customHeight="1"/>
    <row r="463" ht="125.25" customHeight="1"/>
  </sheetData>
  <sheetProtection/>
  <mergeCells count="94">
    <mergeCell ref="C349:P349"/>
    <mergeCell ref="C338:P338"/>
    <mergeCell ref="A251:P251"/>
    <mergeCell ref="A244:P244"/>
    <mergeCell ref="C357:P357"/>
    <mergeCell ref="A287:P287"/>
    <mergeCell ref="C298:P298"/>
    <mergeCell ref="C305:P305"/>
    <mergeCell ref="C316:P316"/>
    <mergeCell ref="C322:P322"/>
    <mergeCell ref="C332:P332"/>
    <mergeCell ref="C331:P331"/>
    <mergeCell ref="C297:P297"/>
    <mergeCell ref="C315:P315"/>
    <mergeCell ref="C279:P279"/>
    <mergeCell ref="A262:P262"/>
    <mergeCell ref="C280:P280"/>
    <mergeCell ref="C227:P227"/>
    <mergeCell ref="A234:P234"/>
    <mergeCell ref="A245:P245"/>
    <mergeCell ref="Q11:Q13"/>
    <mergeCell ref="A22:P22"/>
    <mergeCell ref="A11:A13"/>
    <mergeCell ref="C11:C13"/>
    <mergeCell ref="A33:P33"/>
    <mergeCell ref="A40:P40"/>
    <mergeCell ref="A14:P14"/>
    <mergeCell ref="A15:P15"/>
    <mergeCell ref="A32:P32"/>
    <mergeCell ref="B11:B13"/>
    <mergeCell ref="K1:P1"/>
    <mergeCell ref="K2:P2"/>
    <mergeCell ref="K3:P3"/>
    <mergeCell ref="K4:P4"/>
    <mergeCell ref="A1:C1"/>
    <mergeCell ref="A2:E2"/>
    <mergeCell ref="A3:E3"/>
    <mergeCell ref="A4:E4"/>
    <mergeCell ref="C125:P125"/>
    <mergeCell ref="A5:E5"/>
    <mergeCell ref="A6:P6"/>
    <mergeCell ref="K5:P5"/>
    <mergeCell ref="A7:P9"/>
    <mergeCell ref="E10:G10"/>
    <mergeCell ref="I10:L10"/>
    <mergeCell ref="M10:P10"/>
    <mergeCell ref="A108:P108"/>
    <mergeCell ref="C102:P102"/>
    <mergeCell ref="A67:P67"/>
    <mergeCell ref="A73:P73"/>
    <mergeCell ref="A83:P83"/>
    <mergeCell ref="C101:P101"/>
    <mergeCell ref="A89:P89"/>
    <mergeCell ref="A84:P84"/>
    <mergeCell ref="A50:P50"/>
    <mergeCell ref="A57:P57"/>
    <mergeCell ref="C51:P51"/>
    <mergeCell ref="A66:P66"/>
    <mergeCell ref="C449:P449"/>
    <mergeCell ref="C118:P118"/>
    <mergeCell ref="C119:P119"/>
    <mergeCell ref="C143:P143"/>
    <mergeCell ref="C152:P152"/>
    <mergeCell ref="C153:P153"/>
    <mergeCell ref="C136:P136"/>
    <mergeCell ref="A207:P207"/>
    <mergeCell ref="C417:P417"/>
    <mergeCell ref="C137:P137"/>
    <mergeCell ref="C171:P171"/>
    <mergeCell ref="C368:P368"/>
    <mergeCell ref="C369:P369"/>
    <mergeCell ref="A375:P375"/>
    <mergeCell ref="C384:P384"/>
    <mergeCell ref="C160:P160"/>
    <mergeCell ref="C170:P170"/>
    <mergeCell ref="A190:P190"/>
    <mergeCell ref="C423:P423"/>
    <mergeCell ref="C385:P385"/>
    <mergeCell ref="C391:P391"/>
    <mergeCell ref="A196:P196"/>
    <mergeCell ref="A208:P208"/>
    <mergeCell ref="C178:P178"/>
    <mergeCell ref="C350:P350"/>
    <mergeCell ref="A216:P216"/>
    <mergeCell ref="A189:P189"/>
    <mergeCell ref="C431:P431"/>
    <mergeCell ref="C432:P432"/>
    <mergeCell ref="C438:P438"/>
    <mergeCell ref="C400:P400"/>
    <mergeCell ref="C401:P401"/>
    <mergeCell ref="C407:P407"/>
    <mergeCell ref="C416:P416"/>
    <mergeCell ref="A261:P261"/>
    <mergeCell ref="A226:P226"/>
  </mergeCells>
  <printOptions/>
  <pageMargins left="0.7874015748031497" right="0.35433070866141736" top="0" bottom="0" header="0.11811023622047245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2020-04-16T10:06:55Z</cp:lastPrinted>
  <dcterms:created xsi:type="dcterms:W3CDTF">1996-10-08T23:32:33Z</dcterms:created>
  <dcterms:modified xsi:type="dcterms:W3CDTF">2020-07-31T11:01:38Z</dcterms:modified>
  <cp:category/>
  <cp:version/>
  <cp:contentType/>
  <cp:contentStatus/>
</cp:coreProperties>
</file>